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1 св" sheetId="1" r:id="rId1"/>
    <sheet name="2 св" sheetId="2" r:id="rId2"/>
    <sheet name="3 св" sheetId="3" r:id="rId3"/>
  </sheets>
  <definedNames/>
  <calcPr fullCalcOnLoad="1"/>
</workbook>
</file>

<file path=xl/sharedStrings.xml><?xml version="1.0" encoding="utf-8"?>
<sst xmlns="http://schemas.openxmlformats.org/spreadsheetml/2006/main" count="465" uniqueCount="161">
  <si>
    <t>1 возрастная группа</t>
  </si>
  <si>
    <t>№ п/п</t>
  </si>
  <si>
    <t>ОУ</t>
  </si>
  <si>
    <t xml:space="preserve">Итоговый результат </t>
  </si>
  <si>
    <t xml:space="preserve">Сводно-итоговый протокол                                                                                                                                                                                                            </t>
  </si>
  <si>
    <t>ФИО руководителя</t>
  </si>
  <si>
    <t>Снаряжение магазина</t>
  </si>
  <si>
    <t>Комплексное силовое упражнение</t>
  </si>
  <si>
    <t>Медико-санитарная подготовка</t>
  </si>
  <si>
    <t>Страницы истории Отечества</t>
  </si>
  <si>
    <t xml:space="preserve">Конкурс «С песней по жизни» </t>
  </si>
  <si>
    <t>Возьми в пример себе Героя</t>
  </si>
  <si>
    <t xml:space="preserve">результат </t>
  </si>
  <si>
    <t>место</t>
  </si>
  <si>
    <t>лицей 384</t>
  </si>
  <si>
    <t>Каширин Артем Юрьевич</t>
  </si>
  <si>
    <t>Яцкевич Дмитрий Владимирович / Лысова Светлана Владимировна</t>
  </si>
  <si>
    <t>Потопальская Марина Александровна /Нестерова Елена Георгиевна</t>
  </si>
  <si>
    <t>Трухина Оксана Алескандровна</t>
  </si>
  <si>
    <t xml:space="preserve">Дмитриева Валентина Александровна </t>
  </si>
  <si>
    <t>Воробьева Маргарита Борисовна</t>
  </si>
  <si>
    <t>Эсаулова Людмила Валериевна</t>
  </si>
  <si>
    <t>Березкина Татьяна Евгеньевна</t>
  </si>
  <si>
    <t>Козлова Светлана Вадимова</t>
  </si>
  <si>
    <t>Лицей 389</t>
  </si>
  <si>
    <t>Дьякова Елена Сергеевна</t>
  </si>
  <si>
    <t>Главный судья соревнований: _______________________/Клюйков С.Е./</t>
  </si>
  <si>
    <t>Главный секретарь соревнований: _______________________/Шепелева М.В./</t>
  </si>
  <si>
    <t>Порхунова Светлана Сергеевна / Митенкова А.А.</t>
  </si>
  <si>
    <t>время</t>
  </si>
  <si>
    <t xml:space="preserve">Дорога без опасности </t>
  </si>
  <si>
    <t xml:space="preserve">Результат </t>
  </si>
  <si>
    <t xml:space="preserve">«Пожарная профилактика» </t>
  </si>
  <si>
    <t xml:space="preserve">итоговое место </t>
  </si>
  <si>
    <t>2 возрастная группа</t>
  </si>
  <si>
    <t>Сорокина Марина Николаевна</t>
  </si>
  <si>
    <t>249-1</t>
  </si>
  <si>
    <t>249-2</t>
  </si>
  <si>
    <t>Тетерина Лилия Павловна</t>
  </si>
  <si>
    <t>Лицей 384</t>
  </si>
  <si>
    <t>Клюйков Сергей Евгеньевич</t>
  </si>
  <si>
    <t>Федорова Ксения Владимировна</t>
  </si>
  <si>
    <t>Забозлаева Светлана Владимировна</t>
  </si>
  <si>
    <t>Мартюгина Ольга Владимировна</t>
  </si>
  <si>
    <t>Бессчетнов Федор Павлович, Тушнова Елена  Александровна</t>
  </si>
  <si>
    <t>-</t>
  </si>
  <si>
    <t>4-5</t>
  </si>
  <si>
    <t>3 возрастная группа</t>
  </si>
  <si>
    <t>Жолудев Александр Владимирович</t>
  </si>
  <si>
    <t>Герасимова Ольга Александровна, Чистякова Татьяна Ивановна</t>
  </si>
  <si>
    <t xml:space="preserve">велофигурка результат </t>
  </si>
  <si>
    <t>велофигурка  место</t>
  </si>
  <si>
    <t xml:space="preserve">пдд результат </t>
  </si>
  <si>
    <t>пдд место</t>
  </si>
  <si>
    <t>сумма</t>
  </si>
  <si>
    <t>Стрельба</t>
  </si>
  <si>
    <t>6-7</t>
  </si>
  <si>
    <t>8-9</t>
  </si>
  <si>
    <t>4-6</t>
  </si>
  <si>
    <t>3-4</t>
  </si>
  <si>
    <t>Защита</t>
  </si>
  <si>
    <t xml:space="preserve">ОЗК результат </t>
  </si>
  <si>
    <t xml:space="preserve">эстафета результат </t>
  </si>
  <si>
    <t xml:space="preserve">противогазы результат </t>
  </si>
  <si>
    <t xml:space="preserve">сумма </t>
  </si>
  <si>
    <t>0,57</t>
  </si>
  <si>
    <t>4</t>
  </si>
  <si>
    <t>1,05</t>
  </si>
  <si>
    <t>8</t>
  </si>
  <si>
    <t>9</t>
  </si>
  <si>
    <t>10-11</t>
  </si>
  <si>
    <t>3-5</t>
  </si>
  <si>
    <t>5-6</t>
  </si>
  <si>
    <t>4,20</t>
  </si>
  <si>
    <t>6</t>
  </si>
  <si>
    <t>0,50</t>
  </si>
  <si>
    <t>3</t>
  </si>
  <si>
    <t>0,45</t>
  </si>
  <si>
    <t>2</t>
  </si>
  <si>
    <t>1,37</t>
  </si>
  <si>
    <t>6,5</t>
  </si>
  <si>
    <t>4,14</t>
  </si>
  <si>
    <t>5</t>
  </si>
  <si>
    <t>3,05</t>
  </si>
  <si>
    <t>5,10</t>
  </si>
  <si>
    <t>0,59</t>
  </si>
  <si>
    <t>0,47</t>
  </si>
  <si>
    <t>3,12</t>
  </si>
  <si>
    <t>2,27</t>
  </si>
  <si>
    <t>1</t>
  </si>
  <si>
    <t>2,20</t>
  </si>
  <si>
    <t>3,10</t>
  </si>
  <si>
    <t>2-3</t>
  </si>
  <si>
    <t>ТПТ</t>
  </si>
  <si>
    <t>11</t>
  </si>
  <si>
    <t>Следопыт</t>
  </si>
  <si>
    <t>10</t>
  </si>
  <si>
    <t>5-7</t>
  </si>
  <si>
    <t>7-8</t>
  </si>
  <si>
    <t>1-2</t>
  </si>
  <si>
    <t>Разборка-сборка АКМ</t>
  </si>
  <si>
    <t>1056</t>
  </si>
  <si>
    <t>1099,5</t>
  </si>
  <si>
    <t>7</t>
  </si>
  <si>
    <t>Силовая гимнастика</t>
  </si>
  <si>
    <t>Спринт</t>
  </si>
  <si>
    <t>Смотр знаменных групп</t>
  </si>
  <si>
    <t>Статен в строю силен в бою</t>
  </si>
  <si>
    <t>33</t>
  </si>
  <si>
    <t>71</t>
  </si>
  <si>
    <t>81</t>
  </si>
  <si>
    <t>77</t>
  </si>
  <si>
    <t>217</t>
  </si>
  <si>
    <t>229</t>
  </si>
  <si>
    <t>245</t>
  </si>
  <si>
    <t>172</t>
  </si>
  <si>
    <t>183</t>
  </si>
  <si>
    <t>9-10</t>
  </si>
  <si>
    <t>202</t>
  </si>
  <si>
    <t>228</t>
  </si>
  <si>
    <t>277</t>
  </si>
  <si>
    <t>225</t>
  </si>
  <si>
    <t>199</t>
  </si>
  <si>
    <t>216</t>
  </si>
  <si>
    <t>262</t>
  </si>
  <si>
    <t>313</t>
  </si>
  <si>
    <t>501</t>
  </si>
  <si>
    <t>289</t>
  </si>
  <si>
    <t>343</t>
  </si>
  <si>
    <t>188</t>
  </si>
  <si>
    <t>218</t>
  </si>
  <si>
    <t>170</t>
  </si>
  <si>
    <t>231</t>
  </si>
  <si>
    <t>269</t>
  </si>
  <si>
    <t>237</t>
  </si>
  <si>
    <t>112</t>
  </si>
  <si>
    <t>263</t>
  </si>
  <si>
    <t>280</t>
  </si>
  <si>
    <t>308</t>
  </si>
  <si>
    <t>132</t>
  </si>
  <si>
    <t>149</t>
  </si>
  <si>
    <t>241</t>
  </si>
  <si>
    <t>215</t>
  </si>
  <si>
    <t>276</t>
  </si>
  <si>
    <t>296</t>
  </si>
  <si>
    <t>264</t>
  </si>
  <si>
    <t>286</t>
  </si>
  <si>
    <t>457</t>
  </si>
  <si>
    <t>227</t>
  </si>
  <si>
    <t>153</t>
  </si>
  <si>
    <t>196</t>
  </si>
  <si>
    <t>104</t>
  </si>
  <si>
    <t>58</t>
  </si>
  <si>
    <t>157</t>
  </si>
  <si>
    <t xml:space="preserve">Финал детско-юношеских оборонно-спортивных и туристских игр "Зарница - 2010"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                                                                                                                                                              </t>
  </si>
  <si>
    <t xml:space="preserve">Финал детско-юношеских оборонно-спортивных и туристских игр "Зарница - 2010"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                                                                     </t>
  </si>
  <si>
    <t xml:space="preserve">Финал детско-юношеских оборонно-спортивных и туристских игр "Зарница - 2010"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                                                                     </t>
  </si>
  <si>
    <t>Сумма мест</t>
  </si>
  <si>
    <t>Итоговое место</t>
  </si>
  <si>
    <t xml:space="preserve">10, 14, 28 апреля 2010 года </t>
  </si>
  <si>
    <t>Комплексный зачет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</si>
</sst>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257175</xdr:rowOff>
    </xdr:from>
    <xdr:to>
      <xdr:col>2</xdr:col>
      <xdr:colOff>161925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161925</xdr:colOff>
      <xdr:row>0</xdr:row>
      <xdr:rowOff>361950</xdr:rowOff>
    </xdr:from>
    <xdr:to>
      <xdr:col>51</xdr:col>
      <xdr:colOff>66675</xdr:colOff>
      <xdr:row>2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361950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2</xdr:col>
      <xdr:colOff>200025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971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85725</xdr:colOff>
      <xdr:row>0</xdr:row>
      <xdr:rowOff>266700</xdr:rowOff>
    </xdr:from>
    <xdr:to>
      <xdr:col>54</xdr:col>
      <xdr:colOff>209550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26670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2</xdr:col>
      <xdr:colOff>628650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95250</xdr:colOff>
      <xdr:row>0</xdr:row>
      <xdr:rowOff>266700</xdr:rowOff>
    </xdr:from>
    <xdr:to>
      <xdr:col>54</xdr:col>
      <xdr:colOff>190500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40150" y="26670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3"/>
  <sheetViews>
    <sheetView tabSelected="1" view="pageBreakPreview" zoomScale="60" workbookViewId="0" topLeftCell="A1">
      <selection activeCell="C8" sqref="C8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24.00390625" style="0" bestFit="1" customWidth="1"/>
    <col min="4" max="4" width="4.00390625" style="0" bestFit="1" customWidth="1"/>
    <col min="5" max="5" width="3.375" style="0" bestFit="1" customWidth="1"/>
    <col min="6" max="6" width="4.00390625" style="0" bestFit="1" customWidth="1"/>
    <col min="7" max="7" width="3.375" style="0" bestFit="1" customWidth="1"/>
    <col min="8" max="8" width="5.125" style="0" bestFit="1" customWidth="1"/>
    <col min="9" max="10" width="3.625" style="0" bestFit="1" customWidth="1"/>
    <col min="11" max="11" width="5.125" style="0" bestFit="1" customWidth="1"/>
    <col min="12" max="12" width="3.625" style="0" bestFit="1" customWidth="1"/>
    <col min="13" max="13" width="4.75390625" style="0" bestFit="1" customWidth="1"/>
    <col min="14" max="14" width="5.875" style="0" bestFit="1" customWidth="1"/>
    <col min="15" max="15" width="4.25390625" style="0" bestFit="1" customWidth="1"/>
    <col min="16" max="16" width="5.125" style="0" bestFit="1" customWidth="1"/>
    <col min="17" max="19" width="3.625" style="0" bestFit="1" customWidth="1"/>
    <col min="20" max="20" width="4.625" style="0" bestFit="1" customWidth="1"/>
    <col min="21" max="22" width="3.625" style="0" bestFit="1" customWidth="1"/>
    <col min="23" max="23" width="6.125" style="0" bestFit="1" customWidth="1"/>
    <col min="24" max="24" width="3.625" style="0" bestFit="1" customWidth="1"/>
    <col min="25" max="26" width="6.00390625" style="0" bestFit="1" customWidth="1"/>
    <col min="27" max="29" width="3.625" style="0" bestFit="1" customWidth="1"/>
    <col min="30" max="30" width="3.875" style="0" bestFit="1" customWidth="1"/>
    <col min="31" max="31" width="4.625" style="0" bestFit="1" customWidth="1"/>
    <col min="32" max="32" width="3.875" style="0" bestFit="1" customWidth="1"/>
    <col min="33" max="33" width="6.00390625" style="0" bestFit="1" customWidth="1"/>
    <col min="34" max="34" width="4.00390625" style="0" bestFit="1" customWidth="1"/>
    <col min="35" max="35" width="6.00390625" style="0" bestFit="1" customWidth="1"/>
    <col min="36" max="36" width="3.625" style="0" bestFit="1" customWidth="1"/>
    <col min="37" max="37" width="5.125" style="0" bestFit="1" customWidth="1"/>
    <col min="38" max="38" width="5.75390625" style="0" bestFit="1" customWidth="1"/>
    <col min="39" max="39" width="6.00390625" style="0" bestFit="1" customWidth="1"/>
    <col min="40" max="40" width="3.375" style="0" bestFit="1" customWidth="1"/>
    <col min="41" max="41" width="3.75390625" style="0" customWidth="1"/>
    <col min="42" max="43" width="3.625" style="0" bestFit="1" customWidth="1"/>
    <col min="44" max="44" width="3.25390625" style="0" bestFit="1" customWidth="1"/>
    <col min="45" max="45" width="3.625" style="0" bestFit="1" customWidth="1"/>
    <col min="46" max="46" width="3.25390625" style="0" bestFit="1" customWidth="1"/>
    <col min="47" max="47" width="3.625" style="0" customWidth="1"/>
    <col min="48" max="48" width="3.375" style="0" bestFit="1" customWidth="1"/>
    <col min="49" max="49" width="4.375" style="0" bestFit="1" customWidth="1"/>
    <col min="50" max="50" width="3.375" style="0" bestFit="1" customWidth="1"/>
    <col min="51" max="51" width="5.625" style="0" customWidth="1"/>
    <col min="52" max="52" width="4.625" style="0" customWidth="1"/>
    <col min="55" max="65" width="9.125" style="18" customWidth="1"/>
  </cols>
  <sheetData>
    <row r="1" spans="1:65" s="4" customFormat="1" ht="47.25" customHeight="1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1"/>
      <c r="BB1" s="1"/>
      <c r="BC1" s="2"/>
      <c r="BD1" s="2"/>
      <c r="BE1" s="2"/>
      <c r="BF1" s="2"/>
      <c r="BG1" s="2"/>
      <c r="BH1" s="2"/>
      <c r="BI1" s="3"/>
      <c r="BJ1" s="3"/>
      <c r="BK1" s="3"/>
      <c r="BL1" s="3"/>
      <c r="BM1" s="3"/>
    </row>
    <row r="2" spans="1:65" s="4" customFormat="1" ht="24.75" customHeight="1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5"/>
      <c r="BB2" s="5"/>
      <c r="BC2" s="6"/>
      <c r="BD2" s="6"/>
      <c r="BE2" s="6"/>
      <c r="BF2" s="6"/>
      <c r="BG2" s="6"/>
      <c r="BH2" s="6"/>
      <c r="BI2" s="3"/>
      <c r="BJ2" s="3"/>
      <c r="BK2" s="3"/>
      <c r="BL2" s="3"/>
      <c r="BM2" s="3"/>
    </row>
    <row r="3" spans="1:69" s="4" customFormat="1" ht="36.75" customHeight="1">
      <c r="A3" s="60" t="s">
        <v>160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5"/>
      <c r="BB3" s="65"/>
      <c r="BC3" s="65"/>
      <c r="BD3" s="65"/>
      <c r="BE3" s="5"/>
      <c r="BF3" s="5"/>
      <c r="BG3" s="6"/>
      <c r="BH3" s="6"/>
      <c r="BI3" s="6"/>
      <c r="BJ3" s="6"/>
      <c r="BK3" s="6"/>
      <c r="BL3" s="6"/>
      <c r="BM3" s="3"/>
      <c r="BN3" s="3"/>
      <c r="BO3" s="3"/>
      <c r="BP3" s="3"/>
      <c r="BQ3" s="3"/>
    </row>
    <row r="4" spans="1:65" s="4" customFormat="1" ht="22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7"/>
      <c r="BB4" s="7"/>
      <c r="BC4" s="8"/>
      <c r="BD4" s="8"/>
      <c r="BE4" s="8"/>
      <c r="BF4" s="8"/>
      <c r="BG4" s="8"/>
      <c r="BH4" s="8"/>
      <c r="BI4" s="3"/>
      <c r="BJ4" s="3"/>
      <c r="BK4" s="3"/>
      <c r="BL4" s="3"/>
      <c r="BM4" s="3"/>
    </row>
    <row r="5" spans="1:69" s="11" customFormat="1" ht="18.75" customHeight="1">
      <c r="A5" s="66" t="s">
        <v>159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3"/>
      <c r="BN5" s="13"/>
      <c r="BO5" s="13"/>
      <c r="BP5" s="13"/>
      <c r="BQ5" s="13"/>
    </row>
    <row r="6" spans="1:65" s="11" customFormat="1" ht="43.5" customHeight="1">
      <c r="A6" s="42" t="s">
        <v>1</v>
      </c>
      <c r="B6" s="42" t="s">
        <v>2</v>
      </c>
      <c r="C6" s="42" t="s">
        <v>5</v>
      </c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/>
      <c r="M6" s="41" t="s">
        <v>32</v>
      </c>
      <c r="N6" s="41"/>
      <c r="O6" s="41"/>
      <c r="P6" s="41"/>
      <c r="Q6" s="41"/>
      <c r="R6" s="41"/>
      <c r="S6" s="41"/>
      <c r="T6" s="41" t="s">
        <v>10</v>
      </c>
      <c r="U6" s="41"/>
      <c r="V6" s="41" t="s">
        <v>11</v>
      </c>
      <c r="W6" s="41"/>
      <c r="X6" s="41"/>
      <c r="Y6" s="41" t="s">
        <v>30</v>
      </c>
      <c r="Z6" s="41"/>
      <c r="AA6" s="41"/>
      <c r="AB6" s="41"/>
      <c r="AC6" s="41"/>
      <c r="AD6" s="41"/>
      <c r="AE6" s="41" t="s">
        <v>55</v>
      </c>
      <c r="AF6" s="41"/>
      <c r="AG6" s="41" t="s">
        <v>60</v>
      </c>
      <c r="AH6" s="41"/>
      <c r="AI6" s="41"/>
      <c r="AJ6" s="41"/>
      <c r="AK6" s="41"/>
      <c r="AL6" s="41"/>
      <c r="AM6" s="41" t="s">
        <v>93</v>
      </c>
      <c r="AN6" s="41"/>
      <c r="AO6" s="41" t="s">
        <v>95</v>
      </c>
      <c r="AP6" s="41"/>
      <c r="AQ6" s="41" t="s">
        <v>104</v>
      </c>
      <c r="AR6" s="41"/>
      <c r="AS6" s="41" t="s">
        <v>105</v>
      </c>
      <c r="AT6" s="41"/>
      <c r="AU6" s="41" t="s">
        <v>106</v>
      </c>
      <c r="AV6" s="41"/>
      <c r="AW6" s="41" t="s">
        <v>107</v>
      </c>
      <c r="AX6" s="41"/>
      <c r="AY6" s="63" t="s">
        <v>3</v>
      </c>
      <c r="AZ6" s="64" t="s">
        <v>158</v>
      </c>
      <c r="BC6" s="12"/>
      <c r="BD6" s="12"/>
      <c r="BE6" s="12"/>
      <c r="BF6" s="12"/>
      <c r="BG6" s="12"/>
      <c r="BH6" s="12"/>
      <c r="BI6" s="13"/>
      <c r="BJ6" s="13"/>
      <c r="BK6" s="13"/>
      <c r="BL6" s="13"/>
      <c r="BM6" s="13"/>
    </row>
    <row r="7" spans="1:65" s="4" customFormat="1" ht="77.25" customHeight="1">
      <c r="A7" s="42"/>
      <c r="B7" s="42"/>
      <c r="C7" s="42"/>
      <c r="D7" s="19" t="s">
        <v>12</v>
      </c>
      <c r="E7" s="19" t="s">
        <v>13</v>
      </c>
      <c r="F7" s="19" t="s">
        <v>12</v>
      </c>
      <c r="G7" s="19" t="s">
        <v>13</v>
      </c>
      <c r="H7" s="19" t="s">
        <v>12</v>
      </c>
      <c r="I7" s="19" t="s">
        <v>13</v>
      </c>
      <c r="J7" s="19" t="s">
        <v>12</v>
      </c>
      <c r="K7" s="19" t="s">
        <v>29</v>
      </c>
      <c r="L7" s="19" t="s">
        <v>13</v>
      </c>
      <c r="M7" s="19" t="s">
        <v>12</v>
      </c>
      <c r="N7" s="19" t="s">
        <v>29</v>
      </c>
      <c r="O7" s="19" t="s">
        <v>13</v>
      </c>
      <c r="P7" s="67" t="s">
        <v>31</v>
      </c>
      <c r="Q7" s="67" t="s">
        <v>13</v>
      </c>
      <c r="R7" s="67" t="s">
        <v>54</v>
      </c>
      <c r="S7" s="67" t="s">
        <v>33</v>
      </c>
      <c r="T7" s="19" t="s">
        <v>12</v>
      </c>
      <c r="U7" s="19" t="s">
        <v>13</v>
      </c>
      <c r="V7" s="19" t="s">
        <v>12</v>
      </c>
      <c r="W7" s="19" t="s">
        <v>29</v>
      </c>
      <c r="X7" s="19" t="s">
        <v>13</v>
      </c>
      <c r="Y7" s="28" t="s">
        <v>50</v>
      </c>
      <c r="Z7" s="19" t="s">
        <v>51</v>
      </c>
      <c r="AA7" s="19" t="s">
        <v>52</v>
      </c>
      <c r="AB7" s="19" t="s">
        <v>53</v>
      </c>
      <c r="AC7" s="19" t="s">
        <v>54</v>
      </c>
      <c r="AD7" s="19" t="s">
        <v>33</v>
      </c>
      <c r="AE7" s="19" t="s">
        <v>12</v>
      </c>
      <c r="AF7" s="19" t="s">
        <v>13</v>
      </c>
      <c r="AG7" s="19" t="s">
        <v>63</v>
      </c>
      <c r="AH7" s="19" t="s">
        <v>13</v>
      </c>
      <c r="AI7" s="19" t="s">
        <v>62</v>
      </c>
      <c r="AJ7" s="19" t="s">
        <v>13</v>
      </c>
      <c r="AK7" s="19" t="s">
        <v>64</v>
      </c>
      <c r="AL7" s="19" t="s">
        <v>33</v>
      </c>
      <c r="AM7" s="19" t="s">
        <v>12</v>
      </c>
      <c r="AN7" s="19" t="s">
        <v>13</v>
      </c>
      <c r="AO7" s="19" t="s">
        <v>12</v>
      </c>
      <c r="AP7" s="19" t="s">
        <v>13</v>
      </c>
      <c r="AQ7" s="19" t="s">
        <v>12</v>
      </c>
      <c r="AR7" s="19" t="s">
        <v>13</v>
      </c>
      <c r="AS7" s="19" t="s">
        <v>12</v>
      </c>
      <c r="AT7" s="19" t="s">
        <v>13</v>
      </c>
      <c r="AU7" s="19" t="s">
        <v>12</v>
      </c>
      <c r="AV7" s="19" t="s">
        <v>13</v>
      </c>
      <c r="AW7" s="19" t="s">
        <v>12</v>
      </c>
      <c r="AX7" s="19" t="s">
        <v>13</v>
      </c>
      <c r="AY7" s="63"/>
      <c r="AZ7" s="6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16" customFormat="1" ht="32.25" customHeight="1">
      <c r="A8" s="14">
        <v>1</v>
      </c>
      <c r="B8" s="14" t="s">
        <v>14</v>
      </c>
      <c r="C8" s="22" t="s">
        <v>15</v>
      </c>
      <c r="D8" s="14">
        <v>113</v>
      </c>
      <c r="E8" s="25">
        <v>1</v>
      </c>
      <c r="F8" s="14">
        <v>477</v>
      </c>
      <c r="G8" s="25">
        <v>1</v>
      </c>
      <c r="H8" s="20">
        <v>1.43</v>
      </c>
      <c r="I8" s="25">
        <v>2</v>
      </c>
      <c r="J8" s="14">
        <v>6</v>
      </c>
      <c r="K8" s="14">
        <v>2.11</v>
      </c>
      <c r="L8" s="25">
        <v>8</v>
      </c>
      <c r="M8" s="27">
        <v>8.5</v>
      </c>
      <c r="N8" s="30">
        <v>1.34</v>
      </c>
      <c r="O8" s="27">
        <v>4</v>
      </c>
      <c r="P8" s="14">
        <v>2.59</v>
      </c>
      <c r="Q8" s="14">
        <v>3</v>
      </c>
      <c r="R8" s="14">
        <f>O8+Q8</f>
        <v>7</v>
      </c>
      <c r="S8" s="14">
        <v>1</v>
      </c>
      <c r="T8" s="14">
        <v>240</v>
      </c>
      <c r="U8" s="25">
        <v>1</v>
      </c>
      <c r="V8" s="14">
        <v>45</v>
      </c>
      <c r="W8" s="20">
        <v>4.37</v>
      </c>
      <c r="X8" s="25">
        <v>5</v>
      </c>
      <c r="Y8" s="20">
        <v>2.08</v>
      </c>
      <c r="Z8" s="14">
        <v>2</v>
      </c>
      <c r="AA8" s="14">
        <v>61</v>
      </c>
      <c r="AB8" s="14">
        <v>1</v>
      </c>
      <c r="AC8" s="14">
        <f>Z8+AB8</f>
        <v>3</v>
      </c>
      <c r="AD8" s="25">
        <v>1</v>
      </c>
      <c r="AE8" s="14">
        <v>159</v>
      </c>
      <c r="AF8" s="25">
        <v>1</v>
      </c>
      <c r="AG8" s="14">
        <v>0.34</v>
      </c>
      <c r="AH8" s="14">
        <v>1</v>
      </c>
      <c r="AI8" s="20">
        <v>2.47</v>
      </c>
      <c r="AJ8" s="14">
        <v>2</v>
      </c>
      <c r="AK8" s="14">
        <f>AH8+AJ8</f>
        <v>3</v>
      </c>
      <c r="AL8" s="25">
        <v>1</v>
      </c>
      <c r="AM8" s="14">
        <v>8.55</v>
      </c>
      <c r="AN8" s="25">
        <v>1</v>
      </c>
      <c r="AO8" s="14">
        <v>3</v>
      </c>
      <c r="AP8" s="26" t="s">
        <v>59</v>
      </c>
      <c r="AQ8" s="29" t="s">
        <v>126</v>
      </c>
      <c r="AR8" s="26" t="s">
        <v>89</v>
      </c>
      <c r="AS8" s="29" t="s">
        <v>113</v>
      </c>
      <c r="AT8" s="26" t="s">
        <v>76</v>
      </c>
      <c r="AU8" s="14">
        <v>107</v>
      </c>
      <c r="AV8" s="25">
        <v>4</v>
      </c>
      <c r="AW8" s="14">
        <v>290</v>
      </c>
      <c r="AX8" s="25">
        <v>2</v>
      </c>
      <c r="AY8" s="29">
        <f>E8+G8+I8+L8+S8+U8+X8+AD8+AF8+AL8+AR8+AN8+3.5+AT8+AV8+AX8</f>
        <v>36.5</v>
      </c>
      <c r="AZ8" s="14">
        <v>1</v>
      </c>
      <c r="BA8" s="15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s="16" customFormat="1" ht="32.25" customHeight="1">
      <c r="A9" s="14">
        <v>2</v>
      </c>
      <c r="B9" s="14">
        <v>493</v>
      </c>
      <c r="C9" s="22" t="s">
        <v>22</v>
      </c>
      <c r="D9" s="14">
        <v>177</v>
      </c>
      <c r="E9" s="25">
        <v>2</v>
      </c>
      <c r="F9" s="14">
        <v>342</v>
      </c>
      <c r="G9" s="25">
        <v>3</v>
      </c>
      <c r="H9" s="20">
        <v>2.01</v>
      </c>
      <c r="I9" s="25">
        <v>3</v>
      </c>
      <c r="J9" s="14">
        <v>8</v>
      </c>
      <c r="K9" s="14">
        <v>2.21</v>
      </c>
      <c r="L9" s="25">
        <v>2</v>
      </c>
      <c r="M9" s="27">
        <v>9</v>
      </c>
      <c r="N9" s="30">
        <v>2.4</v>
      </c>
      <c r="O9" s="27">
        <v>2</v>
      </c>
      <c r="P9" s="14">
        <v>3.18</v>
      </c>
      <c r="Q9" s="14">
        <v>6</v>
      </c>
      <c r="R9" s="14">
        <f>O9+Q9</f>
        <v>8</v>
      </c>
      <c r="S9" s="29" t="s">
        <v>92</v>
      </c>
      <c r="T9" s="14">
        <v>217</v>
      </c>
      <c r="U9" s="25">
        <v>6</v>
      </c>
      <c r="V9" s="14">
        <v>46</v>
      </c>
      <c r="W9" s="20">
        <v>3.47</v>
      </c>
      <c r="X9" s="25">
        <v>2</v>
      </c>
      <c r="Y9" s="20">
        <v>1.57</v>
      </c>
      <c r="Z9" s="14">
        <v>1</v>
      </c>
      <c r="AA9" s="14">
        <v>54</v>
      </c>
      <c r="AB9" s="14">
        <v>4</v>
      </c>
      <c r="AC9" s="14">
        <f>Z9+AB9</f>
        <v>5</v>
      </c>
      <c r="AD9" s="25">
        <v>2</v>
      </c>
      <c r="AE9" s="14">
        <v>60</v>
      </c>
      <c r="AF9" s="26" t="s">
        <v>57</v>
      </c>
      <c r="AG9" s="29" t="s">
        <v>67</v>
      </c>
      <c r="AH9" s="29" t="s">
        <v>68</v>
      </c>
      <c r="AI9" s="20">
        <v>4.41</v>
      </c>
      <c r="AJ9" s="29" t="s">
        <v>69</v>
      </c>
      <c r="AK9" s="14">
        <f>AH9+AJ9</f>
        <v>17</v>
      </c>
      <c r="AL9" s="26" t="s">
        <v>69</v>
      </c>
      <c r="AM9" s="14">
        <v>20.05</v>
      </c>
      <c r="AN9" s="26" t="s">
        <v>74</v>
      </c>
      <c r="AO9" s="14">
        <v>5</v>
      </c>
      <c r="AP9" s="26" t="s">
        <v>97</v>
      </c>
      <c r="AQ9" s="29" t="s">
        <v>133</v>
      </c>
      <c r="AR9" s="26" t="s">
        <v>82</v>
      </c>
      <c r="AS9" s="29" t="s">
        <v>120</v>
      </c>
      <c r="AT9" s="26" t="s">
        <v>89</v>
      </c>
      <c r="AU9" s="29" t="s">
        <v>109</v>
      </c>
      <c r="AV9" s="26" t="s">
        <v>68</v>
      </c>
      <c r="AW9" s="29" t="s">
        <v>141</v>
      </c>
      <c r="AX9" s="26" t="s">
        <v>82</v>
      </c>
      <c r="AY9" s="29">
        <f>E9+G9+I9+L9+2.5+U9+X9+AD9+8.5+AL9+AR9+AN9+6+AT9+AV9+AX9</f>
        <v>71</v>
      </c>
      <c r="AZ9" s="14">
        <v>2</v>
      </c>
      <c r="BA9" s="15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s="16" customFormat="1" ht="32.25" customHeight="1">
      <c r="A10" s="14">
        <v>3</v>
      </c>
      <c r="B10" s="14">
        <v>538</v>
      </c>
      <c r="C10" s="22" t="s">
        <v>17</v>
      </c>
      <c r="D10" s="14">
        <v>229</v>
      </c>
      <c r="E10" s="25">
        <v>5</v>
      </c>
      <c r="F10" s="14">
        <v>320</v>
      </c>
      <c r="G10" s="25">
        <v>5</v>
      </c>
      <c r="H10" s="20">
        <v>2.48</v>
      </c>
      <c r="I10" s="25">
        <v>10</v>
      </c>
      <c r="J10" s="14">
        <v>7</v>
      </c>
      <c r="K10" s="14">
        <v>5.01</v>
      </c>
      <c r="L10" s="25">
        <v>7</v>
      </c>
      <c r="M10" s="27">
        <v>8</v>
      </c>
      <c r="N10" s="30">
        <v>2.38</v>
      </c>
      <c r="O10" s="27">
        <v>8</v>
      </c>
      <c r="P10" s="14">
        <v>2.42</v>
      </c>
      <c r="Q10" s="14">
        <v>1</v>
      </c>
      <c r="R10" s="14">
        <f>O10+Q10</f>
        <v>9</v>
      </c>
      <c r="S10" s="14">
        <v>4</v>
      </c>
      <c r="T10" s="14">
        <v>231</v>
      </c>
      <c r="U10" s="25">
        <v>3</v>
      </c>
      <c r="V10" s="14">
        <v>33</v>
      </c>
      <c r="W10" s="20">
        <v>10.13</v>
      </c>
      <c r="X10" s="25">
        <v>9</v>
      </c>
      <c r="Y10" s="20">
        <v>2.28</v>
      </c>
      <c r="Z10" s="14">
        <v>7</v>
      </c>
      <c r="AA10" s="14">
        <v>56</v>
      </c>
      <c r="AB10" s="14">
        <v>3</v>
      </c>
      <c r="AC10" s="14">
        <f>Z10+AB10</f>
        <v>10</v>
      </c>
      <c r="AD10" s="25">
        <v>5</v>
      </c>
      <c r="AE10" s="14">
        <v>74</v>
      </c>
      <c r="AF10" s="25">
        <v>5</v>
      </c>
      <c r="AG10" s="14">
        <v>1.04</v>
      </c>
      <c r="AH10" s="14">
        <v>6.5</v>
      </c>
      <c r="AI10" s="20">
        <v>3.16</v>
      </c>
      <c r="AJ10" s="14">
        <v>5</v>
      </c>
      <c r="AK10" s="14">
        <f>AH10+AJ10</f>
        <v>11.5</v>
      </c>
      <c r="AL10" s="26" t="s">
        <v>72</v>
      </c>
      <c r="AM10" s="14">
        <v>13.01</v>
      </c>
      <c r="AN10" s="25">
        <v>2</v>
      </c>
      <c r="AO10" s="14">
        <v>1</v>
      </c>
      <c r="AP10" s="26" t="s">
        <v>89</v>
      </c>
      <c r="AQ10" s="29" t="s">
        <v>127</v>
      </c>
      <c r="AR10" s="26" t="s">
        <v>66</v>
      </c>
      <c r="AS10" s="29" t="s">
        <v>114</v>
      </c>
      <c r="AT10" s="26" t="s">
        <v>78</v>
      </c>
      <c r="AU10" s="14">
        <v>113</v>
      </c>
      <c r="AV10" s="25">
        <v>3</v>
      </c>
      <c r="AW10" s="29" t="s">
        <v>138</v>
      </c>
      <c r="AX10" s="26" t="s">
        <v>89</v>
      </c>
      <c r="AY10" s="29">
        <f>E10+G10+I10+L10+S10+U10+X10+AD10+AF10+5.5+AR10+AN10+AP10+AT10+AV10+AX10</f>
        <v>71.5</v>
      </c>
      <c r="AZ10" s="14">
        <v>3</v>
      </c>
      <c r="BA10" s="15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s="16" customFormat="1" ht="32.25" customHeight="1">
      <c r="A11" s="14">
        <v>4</v>
      </c>
      <c r="B11" s="14">
        <v>282</v>
      </c>
      <c r="C11" s="22" t="s">
        <v>23</v>
      </c>
      <c r="D11" s="14">
        <v>195</v>
      </c>
      <c r="E11" s="25">
        <v>4</v>
      </c>
      <c r="F11" s="14">
        <v>364</v>
      </c>
      <c r="G11" s="25">
        <v>2</v>
      </c>
      <c r="H11" s="20">
        <v>1.25</v>
      </c>
      <c r="I11" s="25">
        <v>1</v>
      </c>
      <c r="J11" s="14">
        <v>6</v>
      </c>
      <c r="K11" s="14">
        <v>4.47</v>
      </c>
      <c r="L11" s="25">
        <v>9</v>
      </c>
      <c r="M11" s="27">
        <v>8</v>
      </c>
      <c r="N11" s="30">
        <v>2.26</v>
      </c>
      <c r="O11" s="27">
        <v>6</v>
      </c>
      <c r="P11" s="14">
        <v>2.58</v>
      </c>
      <c r="Q11" s="14">
        <v>2</v>
      </c>
      <c r="R11" s="14">
        <f>O11+Q11</f>
        <v>8</v>
      </c>
      <c r="S11" s="29" t="s">
        <v>92</v>
      </c>
      <c r="T11" s="14">
        <v>235</v>
      </c>
      <c r="U11" s="25">
        <v>2</v>
      </c>
      <c r="V11" s="14">
        <v>46</v>
      </c>
      <c r="W11" s="20">
        <v>7.16</v>
      </c>
      <c r="X11" s="25">
        <v>3</v>
      </c>
      <c r="Y11" s="20">
        <v>2.18</v>
      </c>
      <c r="Z11" s="14">
        <v>4</v>
      </c>
      <c r="AA11" s="14">
        <v>51</v>
      </c>
      <c r="AB11" s="14">
        <v>8</v>
      </c>
      <c r="AC11" s="14">
        <f>Z11+AB11</f>
        <v>12</v>
      </c>
      <c r="AD11" s="26" t="s">
        <v>56</v>
      </c>
      <c r="AE11" s="14">
        <v>21</v>
      </c>
      <c r="AF11" s="25">
        <v>11</v>
      </c>
      <c r="AG11" s="14">
        <v>0.49</v>
      </c>
      <c r="AH11" s="14">
        <v>3</v>
      </c>
      <c r="AI11" s="20">
        <v>2.14</v>
      </c>
      <c r="AJ11" s="14">
        <v>1</v>
      </c>
      <c r="AK11" s="14">
        <f>AH11+AJ11</f>
        <v>4</v>
      </c>
      <c r="AL11" s="25">
        <v>2</v>
      </c>
      <c r="AM11" s="14">
        <v>18.45</v>
      </c>
      <c r="AN11" s="25">
        <v>4</v>
      </c>
      <c r="AO11" s="14">
        <v>5</v>
      </c>
      <c r="AP11" s="26" t="s">
        <v>97</v>
      </c>
      <c r="AQ11" s="29" t="s">
        <v>134</v>
      </c>
      <c r="AR11" s="26" t="s">
        <v>74</v>
      </c>
      <c r="AS11" s="29" t="s">
        <v>121</v>
      </c>
      <c r="AT11" s="26" t="s">
        <v>82</v>
      </c>
      <c r="AU11" s="14">
        <v>94</v>
      </c>
      <c r="AV11" s="25">
        <v>5</v>
      </c>
      <c r="AW11" s="14">
        <v>237</v>
      </c>
      <c r="AX11" s="25">
        <v>6</v>
      </c>
      <c r="AY11" s="29">
        <f>E11+G11+I11+L11+2.5+U11+X11+6.5+AF11+AL11+AR11+AN11+6+AT11+AV11+AX11</f>
        <v>75</v>
      </c>
      <c r="AZ11" s="14">
        <v>4</v>
      </c>
      <c r="BA11" s="15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s="16" customFormat="1" ht="32.25" customHeight="1">
      <c r="A12" s="14">
        <v>5</v>
      </c>
      <c r="B12" s="14">
        <v>585</v>
      </c>
      <c r="C12" s="22" t="s">
        <v>16</v>
      </c>
      <c r="D12" s="14">
        <v>180</v>
      </c>
      <c r="E12" s="25">
        <v>3</v>
      </c>
      <c r="F12" s="14">
        <v>315</v>
      </c>
      <c r="G12" s="25">
        <v>6</v>
      </c>
      <c r="H12" s="20">
        <v>2.03</v>
      </c>
      <c r="I12" s="25">
        <v>4</v>
      </c>
      <c r="J12" s="14">
        <v>7</v>
      </c>
      <c r="K12" s="14">
        <v>3.41</v>
      </c>
      <c r="L12" s="25">
        <v>5</v>
      </c>
      <c r="M12" s="27">
        <v>9</v>
      </c>
      <c r="N12" s="30">
        <v>2.56</v>
      </c>
      <c r="O12" s="27">
        <v>3</v>
      </c>
      <c r="P12" s="14">
        <v>3.47</v>
      </c>
      <c r="Q12" s="14">
        <v>8</v>
      </c>
      <c r="R12" s="14">
        <f>O12+Q12</f>
        <v>11</v>
      </c>
      <c r="S12" s="14">
        <v>6</v>
      </c>
      <c r="T12" s="14">
        <v>210</v>
      </c>
      <c r="U12" s="25">
        <v>7</v>
      </c>
      <c r="V12" s="14">
        <v>32</v>
      </c>
      <c r="W12" s="20">
        <v>8.11</v>
      </c>
      <c r="X12" s="25">
        <v>10</v>
      </c>
      <c r="Y12" s="20">
        <v>2.32</v>
      </c>
      <c r="Z12" s="14">
        <v>8</v>
      </c>
      <c r="AA12" s="14">
        <v>46</v>
      </c>
      <c r="AB12" s="14">
        <v>11</v>
      </c>
      <c r="AC12" s="14">
        <f>Z12+AB12</f>
        <v>19</v>
      </c>
      <c r="AD12" s="25">
        <v>10</v>
      </c>
      <c r="AE12" s="14">
        <v>65</v>
      </c>
      <c r="AF12" s="25">
        <v>7</v>
      </c>
      <c r="AG12" s="14">
        <v>1.21</v>
      </c>
      <c r="AH12" s="14">
        <v>10</v>
      </c>
      <c r="AI12" s="20">
        <v>5.31</v>
      </c>
      <c r="AJ12" s="14">
        <v>11</v>
      </c>
      <c r="AK12" s="14">
        <f>AH12+AJ12</f>
        <v>21</v>
      </c>
      <c r="AL12" s="26" t="s">
        <v>70</v>
      </c>
      <c r="AM12" s="14">
        <v>20.18</v>
      </c>
      <c r="AN12" s="25">
        <v>7</v>
      </c>
      <c r="AO12" s="14">
        <v>5</v>
      </c>
      <c r="AP12" s="26" t="s">
        <v>97</v>
      </c>
      <c r="AQ12" s="29" t="s">
        <v>125</v>
      </c>
      <c r="AR12" s="26" t="s">
        <v>76</v>
      </c>
      <c r="AS12" s="29" t="s">
        <v>112</v>
      </c>
      <c r="AT12" s="26" t="s">
        <v>74</v>
      </c>
      <c r="AU12" s="14">
        <v>120</v>
      </c>
      <c r="AV12" s="25">
        <v>1</v>
      </c>
      <c r="AW12" s="29" t="s">
        <v>137</v>
      </c>
      <c r="AX12" s="26" t="s">
        <v>76</v>
      </c>
      <c r="AY12" s="29">
        <f>E12+G12+I12+L12+S12+U12+X12+AD12+AF12+10.5+AR12+AN12+6+AT12+AV12+AX12</f>
        <v>94.5</v>
      </c>
      <c r="AZ12" s="14">
        <v>5</v>
      </c>
      <c r="BA12" s="1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s="16" customFormat="1" ht="32.25" customHeight="1">
      <c r="A13" s="14">
        <v>6</v>
      </c>
      <c r="B13" s="14">
        <v>551</v>
      </c>
      <c r="C13" s="22" t="s">
        <v>20</v>
      </c>
      <c r="D13" s="14">
        <v>283</v>
      </c>
      <c r="E13" s="25">
        <v>7</v>
      </c>
      <c r="F13" s="14">
        <v>275</v>
      </c>
      <c r="G13" s="25">
        <v>10</v>
      </c>
      <c r="H13" s="20">
        <v>2.35</v>
      </c>
      <c r="I13" s="25">
        <v>9</v>
      </c>
      <c r="J13" s="14">
        <v>7</v>
      </c>
      <c r="K13" s="14">
        <v>2.09</v>
      </c>
      <c r="L13" s="25">
        <v>4</v>
      </c>
      <c r="M13" s="27">
        <v>7.5</v>
      </c>
      <c r="N13" s="30">
        <v>3.54</v>
      </c>
      <c r="O13" s="27">
        <v>11</v>
      </c>
      <c r="P13" s="14">
        <v>3.06</v>
      </c>
      <c r="Q13" s="14">
        <v>5</v>
      </c>
      <c r="R13" s="14">
        <f>O13+Q13</f>
        <v>16</v>
      </c>
      <c r="S13" s="14">
        <v>10</v>
      </c>
      <c r="T13" s="14">
        <v>229</v>
      </c>
      <c r="U13" s="25">
        <v>4</v>
      </c>
      <c r="V13" s="14">
        <v>40</v>
      </c>
      <c r="W13" s="20">
        <v>8.31</v>
      </c>
      <c r="X13" s="25">
        <v>6</v>
      </c>
      <c r="Y13" s="20">
        <v>2.2</v>
      </c>
      <c r="Z13" s="14">
        <v>6</v>
      </c>
      <c r="AA13" s="14">
        <v>53</v>
      </c>
      <c r="AB13" s="14">
        <v>6</v>
      </c>
      <c r="AC13" s="14">
        <f>Z13+AB13</f>
        <v>12</v>
      </c>
      <c r="AD13" s="26" t="s">
        <v>56</v>
      </c>
      <c r="AE13" s="14">
        <v>71</v>
      </c>
      <c r="AF13" s="25">
        <v>6</v>
      </c>
      <c r="AG13" s="14">
        <v>0.43</v>
      </c>
      <c r="AH13" s="14">
        <v>2</v>
      </c>
      <c r="AI13" s="20">
        <v>3.4</v>
      </c>
      <c r="AJ13" s="14">
        <v>6</v>
      </c>
      <c r="AK13" s="14">
        <f>AH13+AJ13</f>
        <v>8</v>
      </c>
      <c r="AL13" s="26" t="s">
        <v>71</v>
      </c>
      <c r="AM13" s="14">
        <v>17.38</v>
      </c>
      <c r="AN13" s="25">
        <v>3</v>
      </c>
      <c r="AO13" s="14">
        <v>3</v>
      </c>
      <c r="AP13" s="26" t="s">
        <v>59</v>
      </c>
      <c r="AQ13" s="29" t="s">
        <v>131</v>
      </c>
      <c r="AR13" s="26" t="s">
        <v>96</v>
      </c>
      <c r="AS13" s="29" t="s">
        <v>118</v>
      </c>
      <c r="AT13" s="26" t="s">
        <v>103</v>
      </c>
      <c r="AU13" s="14">
        <v>117</v>
      </c>
      <c r="AV13" s="25">
        <v>2</v>
      </c>
      <c r="AW13" s="29" t="s">
        <v>136</v>
      </c>
      <c r="AX13" s="26" t="s">
        <v>66</v>
      </c>
      <c r="AY13" s="29">
        <f>E13+G13+I13+L13+S13+U13+X13+6.5+AF13+4+AR13+AN13+3.5+AT13+AV13+AX13</f>
        <v>96</v>
      </c>
      <c r="AZ13" s="14">
        <v>6</v>
      </c>
      <c r="BA13" s="15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s="16" customFormat="1" ht="32.25" customHeight="1">
      <c r="A14" s="14">
        <v>7</v>
      </c>
      <c r="B14" s="14">
        <v>397</v>
      </c>
      <c r="C14" s="22" t="s">
        <v>21</v>
      </c>
      <c r="D14" s="14">
        <v>377</v>
      </c>
      <c r="E14" s="25">
        <v>10</v>
      </c>
      <c r="F14" s="14">
        <v>322</v>
      </c>
      <c r="G14" s="25">
        <v>4</v>
      </c>
      <c r="H14" s="20">
        <v>2.24</v>
      </c>
      <c r="I14" s="25">
        <v>7</v>
      </c>
      <c r="J14" s="14">
        <v>7</v>
      </c>
      <c r="K14" s="14">
        <v>3.53</v>
      </c>
      <c r="L14" s="25">
        <v>6</v>
      </c>
      <c r="M14" s="27">
        <v>7.5</v>
      </c>
      <c r="N14" s="30">
        <v>3.18</v>
      </c>
      <c r="O14" s="27">
        <v>9</v>
      </c>
      <c r="P14" s="14">
        <v>3.06</v>
      </c>
      <c r="Q14" s="14">
        <v>4</v>
      </c>
      <c r="R14" s="14">
        <f>O14+Q14</f>
        <v>13</v>
      </c>
      <c r="S14" s="14">
        <v>7</v>
      </c>
      <c r="T14" s="14">
        <v>208</v>
      </c>
      <c r="U14" s="25">
        <v>8</v>
      </c>
      <c r="V14" s="14">
        <v>57</v>
      </c>
      <c r="W14" s="20">
        <v>4.3</v>
      </c>
      <c r="X14" s="25">
        <v>1</v>
      </c>
      <c r="Y14" s="20">
        <v>2.2</v>
      </c>
      <c r="Z14" s="14">
        <v>5</v>
      </c>
      <c r="AA14" s="14">
        <v>58</v>
      </c>
      <c r="AB14" s="14">
        <v>2</v>
      </c>
      <c r="AC14" s="14">
        <f>Z14+AB14</f>
        <v>7</v>
      </c>
      <c r="AD14" s="25">
        <v>3</v>
      </c>
      <c r="AE14" s="14">
        <v>37</v>
      </c>
      <c r="AF14" s="25">
        <v>10</v>
      </c>
      <c r="AG14" s="14">
        <v>1.01</v>
      </c>
      <c r="AH14" s="14">
        <v>5</v>
      </c>
      <c r="AI14" s="20">
        <v>4.15</v>
      </c>
      <c r="AJ14" s="14">
        <v>8</v>
      </c>
      <c r="AK14" s="14">
        <f>AH14+AJ14</f>
        <v>13</v>
      </c>
      <c r="AL14" s="25">
        <v>7</v>
      </c>
      <c r="AM14" s="14">
        <v>19.42</v>
      </c>
      <c r="AN14" s="25">
        <v>5</v>
      </c>
      <c r="AO14" s="14">
        <v>2</v>
      </c>
      <c r="AP14" s="26" t="s">
        <v>78</v>
      </c>
      <c r="AQ14" s="29" t="s">
        <v>132</v>
      </c>
      <c r="AR14" s="26" t="s">
        <v>103</v>
      </c>
      <c r="AS14" s="29" t="s">
        <v>119</v>
      </c>
      <c r="AT14" s="26" t="s">
        <v>66</v>
      </c>
      <c r="AU14" s="14">
        <v>0</v>
      </c>
      <c r="AV14" s="25">
        <v>11</v>
      </c>
      <c r="AW14" s="14">
        <v>142</v>
      </c>
      <c r="AX14" s="25">
        <v>10</v>
      </c>
      <c r="AY14" s="29">
        <f>E14+G14+I14+L14+S14+U14+X14+AD14+AF14+AL14+AR14+AN14+AP14+AT14+AV14+AX14</f>
        <v>102</v>
      </c>
      <c r="AZ14" s="14">
        <v>7</v>
      </c>
      <c r="BA14" s="15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s="16" customFormat="1" ht="32.25" customHeight="1">
      <c r="A15" s="14">
        <v>8</v>
      </c>
      <c r="B15" s="14" t="s">
        <v>24</v>
      </c>
      <c r="C15" s="22" t="s">
        <v>25</v>
      </c>
      <c r="D15" s="14">
        <v>252</v>
      </c>
      <c r="E15" s="25">
        <v>6</v>
      </c>
      <c r="F15" s="14">
        <v>294</v>
      </c>
      <c r="G15" s="25">
        <v>8</v>
      </c>
      <c r="H15" s="20">
        <v>2.16</v>
      </c>
      <c r="I15" s="25">
        <v>5</v>
      </c>
      <c r="J15" s="14">
        <v>4</v>
      </c>
      <c r="K15" s="14">
        <v>3.02</v>
      </c>
      <c r="L15" s="25">
        <v>11</v>
      </c>
      <c r="M15" s="27">
        <v>7.5</v>
      </c>
      <c r="N15" s="30">
        <v>3.27</v>
      </c>
      <c r="O15" s="27">
        <v>10</v>
      </c>
      <c r="P15" s="14">
        <v>4.28</v>
      </c>
      <c r="Q15" s="14">
        <v>11</v>
      </c>
      <c r="R15" s="14">
        <f>O15+Q15</f>
        <v>21</v>
      </c>
      <c r="S15" s="14">
        <v>11</v>
      </c>
      <c r="T15" s="14">
        <v>224</v>
      </c>
      <c r="U15" s="25">
        <v>5</v>
      </c>
      <c r="V15" s="14">
        <v>46</v>
      </c>
      <c r="W15" s="20">
        <v>9.29</v>
      </c>
      <c r="X15" s="25">
        <v>4</v>
      </c>
      <c r="Y15" s="20">
        <v>2.37</v>
      </c>
      <c r="Z15" s="14">
        <v>9</v>
      </c>
      <c r="AA15" s="14">
        <v>51</v>
      </c>
      <c r="AB15" s="14">
        <v>9</v>
      </c>
      <c r="AC15" s="14">
        <f>Z15+AB15</f>
        <v>18</v>
      </c>
      <c r="AD15" s="25">
        <v>9</v>
      </c>
      <c r="AE15" s="14">
        <v>102</v>
      </c>
      <c r="AF15" s="25">
        <v>2</v>
      </c>
      <c r="AG15" s="14">
        <v>1.12</v>
      </c>
      <c r="AH15" s="14">
        <v>9</v>
      </c>
      <c r="AI15" s="20">
        <v>2.5</v>
      </c>
      <c r="AJ15" s="14">
        <v>3</v>
      </c>
      <c r="AK15" s="14">
        <f>AH15+AJ15</f>
        <v>12</v>
      </c>
      <c r="AL15" s="26" t="s">
        <v>72</v>
      </c>
      <c r="AM15" s="14">
        <v>23.06</v>
      </c>
      <c r="AN15" s="25">
        <v>9</v>
      </c>
      <c r="AO15" s="14">
        <v>8</v>
      </c>
      <c r="AP15" s="26" t="s">
        <v>57</v>
      </c>
      <c r="AQ15" s="29" t="s">
        <v>135</v>
      </c>
      <c r="AR15" s="26" t="s">
        <v>94</v>
      </c>
      <c r="AS15" s="29" t="s">
        <v>122</v>
      </c>
      <c r="AT15" s="26" t="s">
        <v>68</v>
      </c>
      <c r="AU15" s="14">
        <v>92</v>
      </c>
      <c r="AV15" s="25">
        <v>6</v>
      </c>
      <c r="AW15" s="29" t="s">
        <v>142</v>
      </c>
      <c r="AX15" s="26" t="s">
        <v>103</v>
      </c>
      <c r="AY15" s="29">
        <f>E15+G15+I15+L15+S15+U15+X15+AD15+AF15+5.5+AR15+AN15+8.5+AT15+AV15+AX15</f>
        <v>116</v>
      </c>
      <c r="AZ15" s="14">
        <v>8</v>
      </c>
      <c r="BA15" s="15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16" customFormat="1" ht="32.25" customHeight="1">
      <c r="A16" s="14">
        <v>9</v>
      </c>
      <c r="B16" s="14">
        <v>254</v>
      </c>
      <c r="C16" s="22" t="s">
        <v>19</v>
      </c>
      <c r="D16" s="14">
        <v>319</v>
      </c>
      <c r="E16" s="25">
        <v>8</v>
      </c>
      <c r="F16" s="14">
        <v>306</v>
      </c>
      <c r="G16" s="25">
        <v>7</v>
      </c>
      <c r="H16" s="20">
        <v>2.23</v>
      </c>
      <c r="I16" s="25">
        <v>6</v>
      </c>
      <c r="J16" s="14">
        <v>8</v>
      </c>
      <c r="K16" s="14">
        <v>2.44</v>
      </c>
      <c r="L16" s="25">
        <v>3</v>
      </c>
      <c r="M16" s="27">
        <v>9</v>
      </c>
      <c r="N16" s="30">
        <v>2.07</v>
      </c>
      <c r="O16" s="27">
        <v>1</v>
      </c>
      <c r="P16" s="14">
        <v>3.49</v>
      </c>
      <c r="Q16" s="14">
        <v>9</v>
      </c>
      <c r="R16" s="14">
        <f>O16+Q16</f>
        <v>10</v>
      </c>
      <c r="S16" s="14">
        <v>5</v>
      </c>
      <c r="T16" s="14">
        <v>193</v>
      </c>
      <c r="U16" s="25">
        <v>10</v>
      </c>
      <c r="V16" s="14">
        <v>36</v>
      </c>
      <c r="W16" s="20">
        <v>6.15</v>
      </c>
      <c r="X16" s="25">
        <v>8</v>
      </c>
      <c r="Y16" s="20">
        <v>2.11</v>
      </c>
      <c r="Z16" s="14">
        <v>3</v>
      </c>
      <c r="AA16" s="14">
        <v>53</v>
      </c>
      <c r="AB16" s="14">
        <v>5</v>
      </c>
      <c r="AC16" s="14">
        <f>Z16+AB16</f>
        <v>8</v>
      </c>
      <c r="AD16" s="25">
        <v>4</v>
      </c>
      <c r="AE16" s="14">
        <v>60</v>
      </c>
      <c r="AF16" s="26" t="s">
        <v>57</v>
      </c>
      <c r="AG16" s="29" t="s">
        <v>65</v>
      </c>
      <c r="AH16" s="29" t="s">
        <v>66</v>
      </c>
      <c r="AI16" s="20">
        <v>3.12</v>
      </c>
      <c r="AJ16" s="29" t="s">
        <v>66</v>
      </c>
      <c r="AK16" s="14">
        <f>AH16+AJ16</f>
        <v>8</v>
      </c>
      <c r="AL16" s="26" t="s">
        <v>71</v>
      </c>
      <c r="AM16" s="14">
        <v>36.48</v>
      </c>
      <c r="AN16" s="26" t="s">
        <v>94</v>
      </c>
      <c r="AO16" s="14">
        <v>9</v>
      </c>
      <c r="AP16" s="26" t="s">
        <v>96</v>
      </c>
      <c r="AQ16" s="29" t="s">
        <v>130</v>
      </c>
      <c r="AR16" s="26" t="s">
        <v>68</v>
      </c>
      <c r="AS16" s="29" t="s">
        <v>116</v>
      </c>
      <c r="AT16" s="26" t="s">
        <v>117</v>
      </c>
      <c r="AU16" s="29" t="s">
        <v>108</v>
      </c>
      <c r="AV16" s="26" t="s">
        <v>96</v>
      </c>
      <c r="AW16" s="29" t="s">
        <v>140</v>
      </c>
      <c r="AX16" s="26" t="s">
        <v>69</v>
      </c>
      <c r="AY16" s="29">
        <f>E16+G16+I16+L16+S16+U16+X16+AD16+8.5+4+AR16+AN16+AP16+9.5+AV16+AX16</f>
        <v>121</v>
      </c>
      <c r="AZ16" s="14">
        <v>9</v>
      </c>
      <c r="BA16" s="15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s="16" customFormat="1" ht="32.25" customHeight="1">
      <c r="A17" s="14">
        <v>10</v>
      </c>
      <c r="B17" s="14">
        <v>221</v>
      </c>
      <c r="C17" s="22" t="s">
        <v>28</v>
      </c>
      <c r="D17" s="14">
        <v>399</v>
      </c>
      <c r="E17" s="25">
        <v>11</v>
      </c>
      <c r="F17" s="14">
        <v>292</v>
      </c>
      <c r="G17" s="25">
        <v>9</v>
      </c>
      <c r="H17" s="20">
        <v>2.5</v>
      </c>
      <c r="I17" s="25">
        <v>11</v>
      </c>
      <c r="J17" s="14">
        <v>4</v>
      </c>
      <c r="K17" s="14">
        <v>1.45</v>
      </c>
      <c r="L17" s="25">
        <v>10</v>
      </c>
      <c r="M17" s="27">
        <v>8</v>
      </c>
      <c r="N17" s="30">
        <v>2.23</v>
      </c>
      <c r="O17" s="27">
        <v>5</v>
      </c>
      <c r="P17" s="14">
        <v>3.52</v>
      </c>
      <c r="Q17" s="14">
        <v>10</v>
      </c>
      <c r="R17" s="14">
        <f>O17+Q17</f>
        <v>15</v>
      </c>
      <c r="S17" s="14">
        <v>9</v>
      </c>
      <c r="T17" s="14">
        <v>161</v>
      </c>
      <c r="U17" s="25">
        <v>11</v>
      </c>
      <c r="V17" s="14">
        <v>29</v>
      </c>
      <c r="W17" s="20">
        <v>7.3</v>
      </c>
      <c r="X17" s="25">
        <v>11</v>
      </c>
      <c r="Y17" s="20">
        <v>2.41</v>
      </c>
      <c r="Z17" s="14">
        <v>10</v>
      </c>
      <c r="AA17" s="14">
        <v>52</v>
      </c>
      <c r="AB17" s="14">
        <v>7</v>
      </c>
      <c r="AC17" s="14">
        <f>Z17+AB17</f>
        <v>17</v>
      </c>
      <c r="AD17" s="25">
        <v>8</v>
      </c>
      <c r="AE17" s="14">
        <v>77</v>
      </c>
      <c r="AF17" s="25">
        <v>4</v>
      </c>
      <c r="AG17" s="14">
        <v>1.04</v>
      </c>
      <c r="AH17" s="14">
        <v>6.5</v>
      </c>
      <c r="AI17" s="20">
        <v>3.5</v>
      </c>
      <c r="AJ17" s="14">
        <v>7</v>
      </c>
      <c r="AK17" s="14">
        <f>AH17+AJ17</f>
        <v>13.5</v>
      </c>
      <c r="AL17" s="25">
        <v>8</v>
      </c>
      <c r="AM17" s="14">
        <v>20.38</v>
      </c>
      <c r="AN17" s="25">
        <v>8</v>
      </c>
      <c r="AO17" s="14">
        <v>8</v>
      </c>
      <c r="AP17" s="26" t="s">
        <v>57</v>
      </c>
      <c r="AQ17" s="29" t="s">
        <v>128</v>
      </c>
      <c r="AR17" s="26" t="s">
        <v>78</v>
      </c>
      <c r="AS17" s="29" t="s">
        <v>115</v>
      </c>
      <c r="AT17" s="26" t="s">
        <v>94</v>
      </c>
      <c r="AU17" s="14">
        <v>77</v>
      </c>
      <c r="AV17" s="25">
        <v>7</v>
      </c>
      <c r="AW17" s="14">
        <v>167</v>
      </c>
      <c r="AX17" s="25">
        <v>8</v>
      </c>
      <c r="AY17" s="29">
        <f>E17+G17+I17+L17+S17+U17+X17+AD17+AF17+AL17+AR17+AN17+8.5+AT17+AV17+AX17</f>
        <v>136.5</v>
      </c>
      <c r="AZ17" s="14">
        <v>10</v>
      </c>
      <c r="BA17" s="15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s="16" customFormat="1" ht="32.25" customHeight="1">
      <c r="A18" s="14">
        <v>11</v>
      </c>
      <c r="B18" s="14">
        <v>393</v>
      </c>
      <c r="C18" s="22" t="s">
        <v>18</v>
      </c>
      <c r="D18" s="14">
        <v>350</v>
      </c>
      <c r="E18" s="25">
        <v>9</v>
      </c>
      <c r="F18" s="14">
        <v>236</v>
      </c>
      <c r="G18" s="25">
        <v>11</v>
      </c>
      <c r="H18" s="20">
        <v>2.3</v>
      </c>
      <c r="I18" s="25">
        <v>8</v>
      </c>
      <c r="J18" s="14">
        <v>8</v>
      </c>
      <c r="K18" s="14">
        <v>2.11</v>
      </c>
      <c r="L18" s="25">
        <v>1</v>
      </c>
      <c r="M18" s="27">
        <v>8</v>
      </c>
      <c r="N18" s="30">
        <v>2.3</v>
      </c>
      <c r="O18" s="27">
        <v>7</v>
      </c>
      <c r="P18" s="14">
        <v>3.26</v>
      </c>
      <c r="Q18" s="14">
        <v>7</v>
      </c>
      <c r="R18" s="14">
        <f>O18+Q18</f>
        <v>14</v>
      </c>
      <c r="S18" s="14">
        <v>8</v>
      </c>
      <c r="T18" s="14">
        <v>207</v>
      </c>
      <c r="U18" s="25">
        <v>9</v>
      </c>
      <c r="V18" s="14">
        <v>40</v>
      </c>
      <c r="W18" s="20">
        <v>9</v>
      </c>
      <c r="X18" s="25">
        <v>7</v>
      </c>
      <c r="Y18" s="20">
        <v>2.41</v>
      </c>
      <c r="Z18" s="14">
        <v>11</v>
      </c>
      <c r="AA18" s="14">
        <v>47</v>
      </c>
      <c r="AB18" s="14">
        <v>10</v>
      </c>
      <c r="AC18" s="14">
        <f>Z18+AB18</f>
        <v>21</v>
      </c>
      <c r="AD18" s="25">
        <v>11</v>
      </c>
      <c r="AE18" s="14">
        <v>84</v>
      </c>
      <c r="AF18" s="25">
        <v>3</v>
      </c>
      <c r="AG18" s="14">
        <v>1.56</v>
      </c>
      <c r="AH18" s="14">
        <v>11</v>
      </c>
      <c r="AI18" s="20">
        <v>5.11</v>
      </c>
      <c r="AJ18" s="14">
        <v>10</v>
      </c>
      <c r="AK18" s="14">
        <f>AH18+AJ18</f>
        <v>21</v>
      </c>
      <c r="AL18" s="26" t="s">
        <v>70</v>
      </c>
      <c r="AM18" s="14">
        <v>35.29</v>
      </c>
      <c r="AN18" s="25">
        <v>10</v>
      </c>
      <c r="AO18" s="14">
        <v>13</v>
      </c>
      <c r="AP18" s="26" t="s">
        <v>94</v>
      </c>
      <c r="AQ18" s="29" t="s">
        <v>129</v>
      </c>
      <c r="AR18" s="26" t="s">
        <v>69</v>
      </c>
      <c r="AS18" s="29" t="s">
        <v>116</v>
      </c>
      <c r="AT18" s="26" t="s">
        <v>117</v>
      </c>
      <c r="AU18" s="14">
        <v>46</v>
      </c>
      <c r="AV18" s="25">
        <v>9</v>
      </c>
      <c r="AW18" s="29" t="s">
        <v>139</v>
      </c>
      <c r="AX18" s="26" t="s">
        <v>94</v>
      </c>
      <c r="AY18" s="29">
        <f>E18+G18+I18+L18+S18+U18+X18+AD18+AF18+10.5+AR18+AN18+AP18+9.5+AV18+AX18</f>
        <v>137</v>
      </c>
      <c r="AZ18" s="14">
        <v>11</v>
      </c>
      <c r="BA18" s="15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s="16" customFormat="1" ht="12" customHeight="1">
      <c r="A19" s="3"/>
      <c r="B19" s="3"/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  <c r="P19" s="3"/>
      <c r="Q19" s="21"/>
      <c r="R19" s="21"/>
      <c r="S19" s="3"/>
      <c r="T19" s="3"/>
      <c r="U19" s="3"/>
      <c r="V19" s="3"/>
      <c r="W19" s="2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15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s="16" customFormat="1" ht="12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15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0" s="4" customFormat="1" ht="15.75" customHeight="1">
      <c r="A21" s="46" t="s">
        <v>26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7"/>
      <c r="BB21" s="7"/>
      <c r="BC21" s="7"/>
      <c r="BD21" s="7"/>
      <c r="BE21" s="7"/>
      <c r="BF21" s="7"/>
      <c r="BG21" s="7"/>
      <c r="BH21" s="7"/>
    </row>
    <row r="22" s="4" customFormat="1" ht="7.5" customHeight="1"/>
    <row r="23" spans="1:60" s="4" customFormat="1" ht="15.75" customHeight="1">
      <c r="A23" s="46" t="s">
        <v>27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7"/>
      <c r="BB23" s="7"/>
      <c r="BC23" s="7"/>
      <c r="BD23" s="7"/>
      <c r="BE23" s="7"/>
      <c r="BF23" s="7"/>
      <c r="BG23" s="7"/>
      <c r="BH23" s="7"/>
    </row>
  </sheetData>
  <mergeCells count="29">
    <mergeCell ref="A23:AZ23"/>
    <mergeCell ref="M6:S6"/>
    <mergeCell ref="A21:AZ21"/>
    <mergeCell ref="H6:I6"/>
    <mergeCell ref="J6:L6"/>
    <mergeCell ref="T6:U6"/>
    <mergeCell ref="Y6:AD6"/>
    <mergeCell ref="AZ6:AZ7"/>
    <mergeCell ref="C6:C7"/>
    <mergeCell ref="D6:E6"/>
    <mergeCell ref="F6:G6"/>
    <mergeCell ref="A20:AZ20"/>
    <mergeCell ref="AY6:AY7"/>
    <mergeCell ref="V6:X6"/>
    <mergeCell ref="A5:AZ5"/>
    <mergeCell ref="A1:AZ1"/>
    <mergeCell ref="A4:AZ4"/>
    <mergeCell ref="A2:AZ2"/>
    <mergeCell ref="A3:AZ3"/>
    <mergeCell ref="AS6:AT6"/>
    <mergeCell ref="AU6:AV6"/>
    <mergeCell ref="AW6:AX6"/>
    <mergeCell ref="A6:A7"/>
    <mergeCell ref="B6:B7"/>
    <mergeCell ref="AG6:AL6"/>
    <mergeCell ref="AM6:AN6"/>
    <mergeCell ref="AO6:AP6"/>
    <mergeCell ref="AQ6:AR6"/>
    <mergeCell ref="AE6:AF6"/>
  </mergeCells>
  <printOptions/>
  <pageMargins left="0.16" right="0.16" top="0.46" bottom="0.18" header="0.16" footer="0.17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2"/>
  <sheetViews>
    <sheetView workbookViewId="0" topLeftCell="AB1">
      <selection activeCell="AZ19" sqref="AZ19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23.25390625" style="0" bestFit="1" customWidth="1"/>
    <col min="4" max="4" width="4.00390625" style="0" bestFit="1" customWidth="1"/>
    <col min="5" max="5" width="3.375" style="0" bestFit="1" customWidth="1"/>
    <col min="6" max="6" width="4.00390625" style="0" bestFit="1" customWidth="1"/>
    <col min="7" max="7" width="3.375" style="0" bestFit="1" customWidth="1"/>
    <col min="8" max="8" width="4.375" style="0" bestFit="1" customWidth="1"/>
    <col min="9" max="9" width="3.75390625" style="0" bestFit="1" customWidth="1"/>
    <col min="10" max="10" width="3.375" style="0" bestFit="1" customWidth="1"/>
    <col min="11" max="11" width="5.375" style="0" bestFit="1" customWidth="1"/>
    <col min="12" max="12" width="3.375" style="0" bestFit="1" customWidth="1"/>
    <col min="13" max="14" width="4.375" style="0" bestFit="1" customWidth="1"/>
    <col min="15" max="15" width="3.375" style="0" bestFit="1" customWidth="1"/>
    <col min="16" max="16" width="4.125" style="0" bestFit="1" customWidth="1"/>
    <col min="17" max="18" width="3.375" style="0" bestFit="1" customWidth="1"/>
    <col min="19" max="19" width="3.75390625" style="0" bestFit="1" customWidth="1"/>
    <col min="20" max="20" width="4.00390625" style="0" bestFit="1" customWidth="1"/>
    <col min="21" max="22" width="3.375" style="0" bestFit="1" customWidth="1"/>
    <col min="23" max="23" width="5.375" style="0" bestFit="1" customWidth="1"/>
    <col min="24" max="24" width="3.375" style="0" bestFit="1" customWidth="1"/>
    <col min="25" max="26" width="5.875" style="0" bestFit="1" customWidth="1"/>
    <col min="27" max="27" width="4.00390625" style="0" bestFit="1" customWidth="1"/>
    <col min="28" max="28" width="3.375" style="0" bestFit="1" customWidth="1"/>
    <col min="29" max="29" width="4.375" style="0" bestFit="1" customWidth="1"/>
    <col min="30" max="30" width="3.75390625" style="0" bestFit="1" customWidth="1"/>
    <col min="31" max="31" width="5.875" style="0" bestFit="1" customWidth="1"/>
    <col min="32" max="32" width="3.375" style="0" bestFit="1" customWidth="1"/>
    <col min="33" max="33" width="5.875" style="0" bestFit="1" customWidth="1"/>
    <col min="34" max="34" width="3.375" style="0" bestFit="1" customWidth="1"/>
    <col min="35" max="35" width="4.375" style="0" bestFit="1" customWidth="1"/>
    <col min="36" max="36" width="3.375" style="0" bestFit="1" customWidth="1"/>
    <col min="37" max="37" width="4.375" style="0" bestFit="1" customWidth="1"/>
    <col min="38" max="38" width="3.75390625" style="0" bestFit="1" customWidth="1"/>
    <col min="39" max="39" width="5.375" style="0" bestFit="1" customWidth="1"/>
    <col min="40" max="40" width="3.375" style="0" bestFit="1" customWidth="1"/>
    <col min="41" max="41" width="3.25390625" style="0" bestFit="1" customWidth="1"/>
    <col min="42" max="42" width="3.625" style="0" bestFit="1" customWidth="1"/>
    <col min="43" max="43" width="5.75390625" style="0" bestFit="1" customWidth="1"/>
    <col min="44" max="44" width="3.25390625" style="0" bestFit="1" customWidth="1"/>
    <col min="45" max="45" width="3.625" style="0" bestFit="1" customWidth="1"/>
    <col min="46" max="46" width="3.25390625" style="0" bestFit="1" customWidth="1"/>
    <col min="47" max="47" width="3.625" style="0" bestFit="1" customWidth="1"/>
    <col min="48" max="48" width="3.25390625" style="0" bestFit="1" customWidth="1"/>
    <col min="49" max="51" width="3.625" style="0" bestFit="1" customWidth="1"/>
    <col min="52" max="52" width="3.25390625" style="0" bestFit="1" customWidth="1"/>
    <col min="53" max="54" width="3.625" style="0" bestFit="1" customWidth="1"/>
    <col min="55" max="55" width="4.75390625" style="0" customWidth="1"/>
    <col min="56" max="56" width="5.375" style="62" customWidth="1"/>
    <col min="59" max="69" width="9.125" style="18" customWidth="1"/>
  </cols>
  <sheetData>
    <row r="1" spans="1:69" s="4" customFormat="1" ht="47.25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1"/>
      <c r="BF1" s="1"/>
      <c r="BG1" s="2"/>
      <c r="BH1" s="2"/>
      <c r="BI1" s="2"/>
      <c r="BJ1" s="2"/>
      <c r="BK1" s="2"/>
      <c r="BL1" s="2"/>
      <c r="BM1" s="3"/>
      <c r="BN1" s="3"/>
      <c r="BO1" s="3"/>
      <c r="BP1" s="3"/>
      <c r="BQ1" s="3"/>
    </row>
    <row r="2" spans="1:69" s="4" customFormat="1" ht="36.75" customHeight="1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5"/>
      <c r="BF2" s="5"/>
      <c r="BG2" s="6"/>
      <c r="BH2" s="6"/>
      <c r="BI2" s="6"/>
      <c r="BJ2" s="6"/>
      <c r="BK2" s="6"/>
      <c r="BL2" s="6"/>
      <c r="BM2" s="3"/>
      <c r="BN2" s="3"/>
      <c r="BO2" s="3"/>
      <c r="BP2" s="3"/>
      <c r="BQ2" s="3"/>
    </row>
    <row r="3" spans="1:69" s="4" customFormat="1" ht="36.75" customHeight="1">
      <c r="A3" s="60" t="s">
        <v>160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5"/>
      <c r="BF3" s="5"/>
      <c r="BG3" s="6"/>
      <c r="BH3" s="6"/>
      <c r="BI3" s="6"/>
      <c r="BJ3" s="6"/>
      <c r="BK3" s="6"/>
      <c r="BL3" s="6"/>
      <c r="BM3" s="3"/>
      <c r="BN3" s="3"/>
      <c r="BO3" s="3"/>
      <c r="BP3" s="3"/>
      <c r="BQ3" s="3"/>
    </row>
    <row r="4" spans="1:69" s="4" customFormat="1" ht="22.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7"/>
      <c r="BF4" s="7"/>
      <c r="BG4" s="8"/>
      <c r="BH4" s="8"/>
      <c r="BI4" s="8"/>
      <c r="BJ4" s="8"/>
      <c r="BK4" s="8"/>
      <c r="BL4" s="8"/>
      <c r="BM4" s="3"/>
      <c r="BN4" s="3"/>
      <c r="BO4" s="3"/>
      <c r="BP4" s="3"/>
      <c r="BQ4" s="3"/>
    </row>
    <row r="5" spans="1:69" s="11" customFormat="1" ht="18.75" customHeight="1">
      <c r="A5" s="44" t="s">
        <v>159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12"/>
      <c r="BF5" s="12"/>
      <c r="BG5" s="12"/>
      <c r="BH5" s="12"/>
      <c r="BI5" s="12"/>
      <c r="BJ5" s="12"/>
      <c r="BK5" s="12"/>
      <c r="BL5" s="12"/>
      <c r="BM5" s="13"/>
      <c r="BN5" s="13"/>
      <c r="BO5" s="13"/>
      <c r="BP5" s="13"/>
      <c r="BQ5" s="13"/>
    </row>
    <row r="6" spans="1:69" s="11" customFormat="1" ht="43.5" customHeight="1">
      <c r="A6" s="42" t="s">
        <v>1</v>
      </c>
      <c r="B6" s="42" t="s">
        <v>2</v>
      </c>
      <c r="C6" s="43" t="s">
        <v>5</v>
      </c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/>
      <c r="M6" s="49" t="s">
        <v>32</v>
      </c>
      <c r="N6" s="50"/>
      <c r="O6" s="50"/>
      <c r="P6" s="50"/>
      <c r="Q6" s="50"/>
      <c r="R6" s="50"/>
      <c r="S6" s="34"/>
      <c r="T6" s="41" t="s">
        <v>10</v>
      </c>
      <c r="U6" s="41"/>
      <c r="V6" s="41" t="s">
        <v>11</v>
      </c>
      <c r="W6" s="41"/>
      <c r="X6" s="41"/>
      <c r="Y6" s="41" t="s">
        <v>30</v>
      </c>
      <c r="Z6" s="41"/>
      <c r="AA6" s="41"/>
      <c r="AB6" s="41"/>
      <c r="AC6" s="41"/>
      <c r="AD6" s="41"/>
      <c r="AE6" s="41" t="s">
        <v>60</v>
      </c>
      <c r="AF6" s="41"/>
      <c r="AG6" s="41"/>
      <c r="AH6" s="41"/>
      <c r="AI6" s="41"/>
      <c r="AJ6" s="41"/>
      <c r="AK6" s="41"/>
      <c r="AL6" s="41"/>
      <c r="AM6" s="41" t="s">
        <v>93</v>
      </c>
      <c r="AN6" s="41"/>
      <c r="AO6" s="41" t="s">
        <v>95</v>
      </c>
      <c r="AP6" s="41"/>
      <c r="AQ6" s="41" t="s">
        <v>100</v>
      </c>
      <c r="AR6" s="41"/>
      <c r="AS6" s="41" t="s">
        <v>104</v>
      </c>
      <c r="AT6" s="41"/>
      <c r="AU6" s="41" t="s">
        <v>105</v>
      </c>
      <c r="AV6" s="41"/>
      <c r="AW6" s="41" t="s">
        <v>106</v>
      </c>
      <c r="AX6" s="41"/>
      <c r="AY6" s="41" t="s">
        <v>107</v>
      </c>
      <c r="AZ6" s="41"/>
      <c r="BA6" s="41" t="s">
        <v>55</v>
      </c>
      <c r="BB6" s="41"/>
      <c r="BC6" s="61" t="s">
        <v>3</v>
      </c>
      <c r="BD6" s="56" t="s">
        <v>158</v>
      </c>
      <c r="BE6" s="13"/>
      <c r="BF6" s="13"/>
      <c r="BG6" s="12"/>
      <c r="BH6" s="12"/>
      <c r="BI6" s="12"/>
      <c r="BJ6" s="12"/>
      <c r="BK6" s="12"/>
      <c r="BL6" s="12"/>
      <c r="BM6" s="13"/>
      <c r="BN6" s="13"/>
      <c r="BO6" s="13"/>
      <c r="BP6" s="13"/>
      <c r="BQ6" s="13"/>
    </row>
    <row r="7" spans="1:69" s="4" customFormat="1" ht="76.5" customHeight="1">
      <c r="A7" s="42"/>
      <c r="B7" s="42"/>
      <c r="C7" s="52"/>
      <c r="D7" s="19" t="s">
        <v>12</v>
      </c>
      <c r="E7" s="19" t="s">
        <v>13</v>
      </c>
      <c r="F7" s="19" t="s">
        <v>12</v>
      </c>
      <c r="G7" s="19" t="s">
        <v>13</v>
      </c>
      <c r="H7" s="19" t="s">
        <v>12</v>
      </c>
      <c r="I7" s="19" t="s">
        <v>13</v>
      </c>
      <c r="J7" s="19" t="s">
        <v>12</v>
      </c>
      <c r="K7" s="19" t="s">
        <v>29</v>
      </c>
      <c r="L7" s="19" t="s">
        <v>13</v>
      </c>
      <c r="M7" s="24" t="s">
        <v>12</v>
      </c>
      <c r="N7" s="24" t="s">
        <v>29</v>
      </c>
      <c r="O7" s="24" t="s">
        <v>13</v>
      </c>
      <c r="P7" s="24" t="s">
        <v>31</v>
      </c>
      <c r="Q7" s="24" t="s">
        <v>13</v>
      </c>
      <c r="R7" s="37" t="s">
        <v>54</v>
      </c>
      <c r="S7" s="23" t="s">
        <v>33</v>
      </c>
      <c r="T7" s="19" t="s">
        <v>12</v>
      </c>
      <c r="U7" s="19" t="s">
        <v>13</v>
      </c>
      <c r="V7" s="19" t="s">
        <v>12</v>
      </c>
      <c r="W7" s="19" t="s">
        <v>29</v>
      </c>
      <c r="X7" s="19" t="s">
        <v>13</v>
      </c>
      <c r="Y7" s="28" t="s">
        <v>50</v>
      </c>
      <c r="Z7" s="19" t="s">
        <v>51</v>
      </c>
      <c r="AA7" s="19" t="s">
        <v>52</v>
      </c>
      <c r="AB7" s="19" t="s">
        <v>53</v>
      </c>
      <c r="AC7" s="19" t="s">
        <v>54</v>
      </c>
      <c r="AD7" s="19" t="s">
        <v>33</v>
      </c>
      <c r="AE7" s="19" t="s">
        <v>63</v>
      </c>
      <c r="AF7" s="19" t="s">
        <v>13</v>
      </c>
      <c r="AG7" s="19" t="s">
        <v>62</v>
      </c>
      <c r="AH7" s="19" t="s">
        <v>13</v>
      </c>
      <c r="AI7" s="19" t="s">
        <v>61</v>
      </c>
      <c r="AJ7" s="19" t="s">
        <v>13</v>
      </c>
      <c r="AK7" s="19" t="s">
        <v>64</v>
      </c>
      <c r="AL7" s="23" t="s">
        <v>33</v>
      </c>
      <c r="AM7" s="19" t="s">
        <v>12</v>
      </c>
      <c r="AN7" s="19" t="s">
        <v>13</v>
      </c>
      <c r="AO7" s="19" t="s">
        <v>12</v>
      </c>
      <c r="AP7" s="19" t="s">
        <v>13</v>
      </c>
      <c r="AQ7" s="19" t="s">
        <v>12</v>
      </c>
      <c r="AR7" s="19" t="s">
        <v>13</v>
      </c>
      <c r="AS7" s="19" t="s">
        <v>12</v>
      </c>
      <c r="AT7" s="19" t="s">
        <v>13</v>
      </c>
      <c r="AU7" s="19" t="s">
        <v>12</v>
      </c>
      <c r="AV7" s="19" t="s">
        <v>13</v>
      </c>
      <c r="AW7" s="19" t="s">
        <v>12</v>
      </c>
      <c r="AX7" s="19" t="s">
        <v>13</v>
      </c>
      <c r="AY7" s="19" t="s">
        <v>12</v>
      </c>
      <c r="AZ7" s="19" t="s">
        <v>13</v>
      </c>
      <c r="BA7" s="19" t="s">
        <v>12</v>
      </c>
      <c r="BB7" s="19" t="s">
        <v>13</v>
      </c>
      <c r="BC7" s="61"/>
      <c r="BD7" s="57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16" customFormat="1" ht="23.25" customHeight="1">
      <c r="A8" s="14">
        <v>1</v>
      </c>
      <c r="B8" s="14" t="s">
        <v>39</v>
      </c>
      <c r="C8" s="22" t="s">
        <v>40</v>
      </c>
      <c r="D8" s="14">
        <v>216</v>
      </c>
      <c r="E8" s="25">
        <v>1</v>
      </c>
      <c r="F8" s="14">
        <v>572</v>
      </c>
      <c r="G8" s="25">
        <v>1</v>
      </c>
      <c r="H8" s="20">
        <v>2.06</v>
      </c>
      <c r="I8" s="25">
        <v>1</v>
      </c>
      <c r="J8" s="14">
        <v>13</v>
      </c>
      <c r="K8" s="14">
        <v>1.54</v>
      </c>
      <c r="L8" s="25">
        <v>1</v>
      </c>
      <c r="M8" s="14">
        <v>12</v>
      </c>
      <c r="N8" s="20">
        <v>3.01</v>
      </c>
      <c r="O8" s="14">
        <v>4</v>
      </c>
      <c r="P8" s="38">
        <v>2.15</v>
      </c>
      <c r="Q8" s="38">
        <v>1</v>
      </c>
      <c r="R8" s="38">
        <f>O8+Q8</f>
        <v>5</v>
      </c>
      <c r="S8" s="39">
        <v>1</v>
      </c>
      <c r="T8" s="14">
        <v>239</v>
      </c>
      <c r="U8" s="25">
        <v>1</v>
      </c>
      <c r="V8" s="14">
        <v>52</v>
      </c>
      <c r="W8" s="20">
        <v>6.02</v>
      </c>
      <c r="X8" s="25">
        <v>3</v>
      </c>
      <c r="Y8" s="20">
        <v>2.19</v>
      </c>
      <c r="Z8" s="29" t="s">
        <v>46</v>
      </c>
      <c r="AA8" s="14">
        <v>134</v>
      </c>
      <c r="AB8" s="14">
        <v>1</v>
      </c>
      <c r="AC8" s="31">
        <f>AB8+4.5</f>
        <v>5.5</v>
      </c>
      <c r="AD8" s="25">
        <v>2</v>
      </c>
      <c r="AE8" s="14">
        <v>0.33</v>
      </c>
      <c r="AF8" s="14">
        <v>1</v>
      </c>
      <c r="AG8" s="35">
        <v>2.52</v>
      </c>
      <c r="AH8" s="14">
        <v>1</v>
      </c>
      <c r="AI8" s="14">
        <v>1.56</v>
      </c>
      <c r="AJ8" s="14">
        <v>1</v>
      </c>
      <c r="AK8" s="36">
        <f>AF8+AH8+AJ8</f>
        <v>3</v>
      </c>
      <c r="AL8" s="25">
        <v>1</v>
      </c>
      <c r="AM8" s="14">
        <v>8.27</v>
      </c>
      <c r="AN8" s="25">
        <v>1</v>
      </c>
      <c r="AO8" s="14">
        <v>0</v>
      </c>
      <c r="AP8" s="25">
        <v>1</v>
      </c>
      <c r="AQ8" s="14">
        <v>349.7</v>
      </c>
      <c r="AR8" s="25">
        <v>1</v>
      </c>
      <c r="AS8" s="14">
        <v>489</v>
      </c>
      <c r="AT8" s="25">
        <v>1</v>
      </c>
      <c r="AU8" s="14">
        <v>259</v>
      </c>
      <c r="AV8" s="25">
        <v>4</v>
      </c>
      <c r="AW8" s="14">
        <v>123</v>
      </c>
      <c r="AX8" s="25">
        <v>1</v>
      </c>
      <c r="AY8" s="29" t="s">
        <v>147</v>
      </c>
      <c r="AZ8" s="25">
        <v>1</v>
      </c>
      <c r="BA8" s="14">
        <v>103</v>
      </c>
      <c r="BB8" s="25">
        <v>4</v>
      </c>
      <c r="BC8" s="29">
        <f>E8+G8+I8+L8+S8+U8+X8+AD8+AL8+AN8+AP8+AR8+AT8+AV8+AX8+AZ8+BB8</f>
        <v>26</v>
      </c>
      <c r="BD8" s="14">
        <v>1</v>
      </c>
      <c r="BE8" s="40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s="16" customFormat="1" ht="23.25" customHeight="1">
      <c r="A9" s="14">
        <v>2</v>
      </c>
      <c r="B9" s="14">
        <v>551</v>
      </c>
      <c r="C9" s="22" t="s">
        <v>20</v>
      </c>
      <c r="D9" s="14">
        <v>647</v>
      </c>
      <c r="E9" s="25">
        <v>4</v>
      </c>
      <c r="F9" s="14">
        <v>341</v>
      </c>
      <c r="G9" s="25">
        <v>3</v>
      </c>
      <c r="H9" s="20">
        <v>4.46</v>
      </c>
      <c r="I9" s="25">
        <v>6</v>
      </c>
      <c r="J9" s="14">
        <v>8</v>
      </c>
      <c r="K9" s="14">
        <v>5.09</v>
      </c>
      <c r="L9" s="25">
        <v>6</v>
      </c>
      <c r="M9" s="14">
        <v>11.5</v>
      </c>
      <c r="N9" s="20">
        <v>6.01</v>
      </c>
      <c r="O9" s="14">
        <v>6</v>
      </c>
      <c r="P9" s="38">
        <v>2.3</v>
      </c>
      <c r="Q9" s="38">
        <v>4</v>
      </c>
      <c r="R9" s="38">
        <f>O9+Q9</f>
        <v>10</v>
      </c>
      <c r="S9" s="39">
        <v>5</v>
      </c>
      <c r="T9" s="14">
        <v>228</v>
      </c>
      <c r="U9" s="25">
        <v>3</v>
      </c>
      <c r="V9" s="14">
        <v>41</v>
      </c>
      <c r="W9" s="20">
        <v>7.48</v>
      </c>
      <c r="X9" s="25">
        <v>6</v>
      </c>
      <c r="Y9" s="20">
        <v>2</v>
      </c>
      <c r="Z9" s="14">
        <v>1</v>
      </c>
      <c r="AA9" s="14">
        <v>93</v>
      </c>
      <c r="AB9" s="14">
        <v>2</v>
      </c>
      <c r="AC9" s="29">
        <f>AB9+Z9</f>
        <v>3</v>
      </c>
      <c r="AD9" s="25">
        <v>1</v>
      </c>
      <c r="AE9" s="14">
        <v>0.52</v>
      </c>
      <c r="AF9" s="14">
        <v>4</v>
      </c>
      <c r="AG9" s="35">
        <v>3.25</v>
      </c>
      <c r="AH9" s="14">
        <v>3</v>
      </c>
      <c r="AI9" s="14">
        <v>3.58</v>
      </c>
      <c r="AJ9" s="14">
        <v>4</v>
      </c>
      <c r="AK9" s="36">
        <f>AF9+AH9+AJ9</f>
        <v>11</v>
      </c>
      <c r="AL9" s="25">
        <v>2</v>
      </c>
      <c r="AM9" s="14">
        <v>18.5</v>
      </c>
      <c r="AN9" s="25">
        <v>5</v>
      </c>
      <c r="AO9" s="14">
        <v>6</v>
      </c>
      <c r="AP9" s="25">
        <v>5</v>
      </c>
      <c r="AQ9" s="14">
        <v>878.6</v>
      </c>
      <c r="AR9" s="25">
        <v>4</v>
      </c>
      <c r="AS9" s="14">
        <v>291</v>
      </c>
      <c r="AT9" s="25">
        <v>6</v>
      </c>
      <c r="AU9" s="14">
        <v>239</v>
      </c>
      <c r="AV9" s="25">
        <v>6</v>
      </c>
      <c r="AW9" s="14">
        <v>89</v>
      </c>
      <c r="AX9" s="26" t="s">
        <v>92</v>
      </c>
      <c r="AY9" s="29" t="s">
        <v>146</v>
      </c>
      <c r="AZ9" s="25">
        <v>3</v>
      </c>
      <c r="BA9" s="14">
        <v>73</v>
      </c>
      <c r="BB9" s="25">
        <v>6</v>
      </c>
      <c r="BC9" s="29">
        <f>E9+G9+I9+L9+S9+U9+X9+AD9+AL9+AN9+AP9+AR9+AT9+AV9+2.5+AZ9+BB9</f>
        <v>73.5</v>
      </c>
      <c r="BD9" s="14">
        <v>2</v>
      </c>
      <c r="BE9" s="15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s="16" customFormat="1" ht="23.25" customHeight="1">
      <c r="A10" s="14">
        <v>3</v>
      </c>
      <c r="B10" s="14">
        <v>381</v>
      </c>
      <c r="C10" s="22" t="s">
        <v>35</v>
      </c>
      <c r="D10" s="14">
        <v>691</v>
      </c>
      <c r="E10" s="25">
        <v>5</v>
      </c>
      <c r="F10" s="14">
        <v>315</v>
      </c>
      <c r="G10" s="25">
        <v>4</v>
      </c>
      <c r="H10" s="20">
        <v>3.31</v>
      </c>
      <c r="I10" s="25">
        <v>2</v>
      </c>
      <c r="J10" s="14">
        <v>6</v>
      </c>
      <c r="K10" s="14">
        <v>6.02</v>
      </c>
      <c r="L10" s="25">
        <v>7</v>
      </c>
      <c r="M10" s="14">
        <v>10.5</v>
      </c>
      <c r="N10" s="20">
        <v>3.59</v>
      </c>
      <c r="O10" s="14">
        <v>8</v>
      </c>
      <c r="P10" s="38">
        <v>3.08</v>
      </c>
      <c r="Q10" s="38">
        <v>9</v>
      </c>
      <c r="R10" s="38">
        <f>O10+Q10</f>
        <v>17</v>
      </c>
      <c r="S10" s="39">
        <v>9</v>
      </c>
      <c r="T10" s="14">
        <v>174</v>
      </c>
      <c r="U10" s="25">
        <v>9</v>
      </c>
      <c r="V10" s="14">
        <v>39</v>
      </c>
      <c r="W10" s="20">
        <v>10.56</v>
      </c>
      <c r="X10" s="25">
        <v>7</v>
      </c>
      <c r="Y10" s="20">
        <v>2.28</v>
      </c>
      <c r="Z10" s="14">
        <v>6</v>
      </c>
      <c r="AA10" s="14">
        <v>81</v>
      </c>
      <c r="AB10" s="14">
        <v>4</v>
      </c>
      <c r="AC10" s="29">
        <f>AB10+Z10</f>
        <v>10</v>
      </c>
      <c r="AD10" s="26" t="s">
        <v>58</v>
      </c>
      <c r="AE10" s="29" t="s">
        <v>75</v>
      </c>
      <c r="AF10" s="29" t="s">
        <v>76</v>
      </c>
      <c r="AG10" s="35" t="s">
        <v>73</v>
      </c>
      <c r="AH10" s="29" t="s">
        <v>74</v>
      </c>
      <c r="AI10" s="29" t="s">
        <v>81</v>
      </c>
      <c r="AJ10" s="29" t="s">
        <v>82</v>
      </c>
      <c r="AK10" s="36">
        <f>AF10+AH10+AJ10</f>
        <v>14</v>
      </c>
      <c r="AL10" s="26" t="s">
        <v>82</v>
      </c>
      <c r="AM10" s="14">
        <v>14.03</v>
      </c>
      <c r="AN10" s="25">
        <v>2</v>
      </c>
      <c r="AO10" s="14">
        <v>2</v>
      </c>
      <c r="AP10" s="25">
        <v>2</v>
      </c>
      <c r="AQ10" s="14">
        <v>718.5</v>
      </c>
      <c r="AR10" s="25">
        <v>2</v>
      </c>
      <c r="AS10" s="14">
        <v>311</v>
      </c>
      <c r="AT10" s="25">
        <v>5</v>
      </c>
      <c r="AU10" s="14">
        <v>285</v>
      </c>
      <c r="AV10" s="25">
        <v>2</v>
      </c>
      <c r="AW10" s="14">
        <v>0</v>
      </c>
      <c r="AX10" s="25">
        <v>9</v>
      </c>
      <c r="AY10" s="29" t="s">
        <v>143</v>
      </c>
      <c r="AZ10" s="26" t="s">
        <v>66</v>
      </c>
      <c r="BA10" s="29" t="s">
        <v>150</v>
      </c>
      <c r="BB10" s="26" t="s">
        <v>89</v>
      </c>
      <c r="BC10" s="29">
        <f>E10+G10+I10+L10+S10+U10+X10+5+AL10+AN10+AP10+AR10+AT10+AV10+AX10+AZ10+BB10</f>
        <v>80</v>
      </c>
      <c r="BD10" s="14">
        <v>3</v>
      </c>
      <c r="BE10" s="1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s="16" customFormat="1" ht="23.25" customHeight="1">
      <c r="A11" s="14">
        <v>4</v>
      </c>
      <c r="B11" s="14" t="s">
        <v>36</v>
      </c>
      <c r="C11" s="22" t="s">
        <v>38</v>
      </c>
      <c r="D11" s="14">
        <v>491</v>
      </c>
      <c r="E11" s="25">
        <v>2</v>
      </c>
      <c r="F11" s="14">
        <v>382</v>
      </c>
      <c r="G11" s="25">
        <v>2</v>
      </c>
      <c r="H11" s="20">
        <v>4.15</v>
      </c>
      <c r="I11" s="25">
        <v>3</v>
      </c>
      <c r="J11" s="14">
        <v>10</v>
      </c>
      <c r="K11" s="14">
        <v>5.14</v>
      </c>
      <c r="L11" s="25">
        <v>5</v>
      </c>
      <c r="M11" s="14">
        <v>11.5</v>
      </c>
      <c r="N11" s="20">
        <v>3.06</v>
      </c>
      <c r="O11" s="14">
        <v>5</v>
      </c>
      <c r="P11" s="38">
        <v>2.39</v>
      </c>
      <c r="Q11" s="38">
        <v>6</v>
      </c>
      <c r="R11" s="38">
        <f>O11+Q11</f>
        <v>11</v>
      </c>
      <c r="S11" s="39" t="s">
        <v>56</v>
      </c>
      <c r="T11" s="14">
        <v>202</v>
      </c>
      <c r="U11" s="25">
        <v>7</v>
      </c>
      <c r="V11" s="14">
        <v>32</v>
      </c>
      <c r="W11" s="20">
        <v>6.53</v>
      </c>
      <c r="X11" s="25">
        <v>8</v>
      </c>
      <c r="Y11" s="20">
        <v>2.19</v>
      </c>
      <c r="Z11" s="29" t="s">
        <v>46</v>
      </c>
      <c r="AA11" s="14">
        <v>67</v>
      </c>
      <c r="AB11" s="14">
        <v>8</v>
      </c>
      <c r="AC11" s="31">
        <f>AB11+4.5</f>
        <v>12.5</v>
      </c>
      <c r="AD11" s="25">
        <v>7</v>
      </c>
      <c r="AE11" s="14">
        <v>1.04</v>
      </c>
      <c r="AF11" s="14">
        <v>5</v>
      </c>
      <c r="AG11" s="35">
        <v>3.2</v>
      </c>
      <c r="AH11" s="14">
        <v>2</v>
      </c>
      <c r="AI11" s="14">
        <v>3.51</v>
      </c>
      <c r="AJ11" s="14">
        <v>3</v>
      </c>
      <c r="AK11" s="36">
        <f>AF11+AH11+AJ11</f>
        <v>10</v>
      </c>
      <c r="AL11" s="25">
        <v>4</v>
      </c>
      <c r="AM11" s="14">
        <v>20.46</v>
      </c>
      <c r="AN11" s="25">
        <v>6</v>
      </c>
      <c r="AO11" s="14">
        <v>8</v>
      </c>
      <c r="AP11" s="25">
        <v>6</v>
      </c>
      <c r="AQ11" s="14">
        <v>1132</v>
      </c>
      <c r="AR11" s="25">
        <v>8</v>
      </c>
      <c r="AS11" s="14">
        <v>324</v>
      </c>
      <c r="AT11" s="25">
        <v>3</v>
      </c>
      <c r="AU11" s="14">
        <v>313</v>
      </c>
      <c r="AV11" s="25">
        <v>1</v>
      </c>
      <c r="AW11" s="14">
        <v>87</v>
      </c>
      <c r="AX11" s="25">
        <v>4</v>
      </c>
      <c r="AY11" s="29" t="s">
        <v>144</v>
      </c>
      <c r="AZ11" s="25">
        <v>2</v>
      </c>
      <c r="BA11" s="14">
        <v>68</v>
      </c>
      <c r="BB11" s="26" t="s">
        <v>98</v>
      </c>
      <c r="BC11" s="31">
        <f>E11+G11+I11+L11+6.5+U11+X11+AD11+AL11+AN11+AP11+AR11+AT11+AV11+AX11+AZ11+7.5</f>
        <v>82</v>
      </c>
      <c r="BD11" s="14">
        <v>4</v>
      </c>
      <c r="BE11" s="15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16" customFormat="1" ht="23.25" customHeight="1">
      <c r="A12" s="14">
        <v>5</v>
      </c>
      <c r="B12" s="14">
        <v>387</v>
      </c>
      <c r="C12" s="22" t="s">
        <v>42</v>
      </c>
      <c r="D12" s="14">
        <v>533</v>
      </c>
      <c r="E12" s="25">
        <v>3</v>
      </c>
      <c r="F12" s="14">
        <v>313</v>
      </c>
      <c r="G12" s="25">
        <v>5</v>
      </c>
      <c r="H12" s="20">
        <v>4.43</v>
      </c>
      <c r="I12" s="26" t="s">
        <v>46</v>
      </c>
      <c r="J12" s="14">
        <v>11</v>
      </c>
      <c r="K12" s="14">
        <v>4.08</v>
      </c>
      <c r="L12" s="25">
        <v>3</v>
      </c>
      <c r="M12" s="14">
        <v>13</v>
      </c>
      <c r="N12" s="20">
        <v>4.47</v>
      </c>
      <c r="O12" s="14">
        <v>1</v>
      </c>
      <c r="P12" s="38">
        <v>2.5</v>
      </c>
      <c r="Q12" s="38">
        <v>8</v>
      </c>
      <c r="R12" s="38">
        <f>O12+Q12</f>
        <v>9</v>
      </c>
      <c r="S12" s="39">
        <v>4</v>
      </c>
      <c r="T12" s="14">
        <v>205</v>
      </c>
      <c r="U12" s="25">
        <v>6</v>
      </c>
      <c r="V12" s="14">
        <v>63</v>
      </c>
      <c r="W12" s="20">
        <v>5.42</v>
      </c>
      <c r="X12" s="25">
        <v>1</v>
      </c>
      <c r="Y12" s="20">
        <v>2.39</v>
      </c>
      <c r="Z12" s="14">
        <v>8</v>
      </c>
      <c r="AA12" s="14">
        <v>78</v>
      </c>
      <c r="AB12" s="14">
        <v>5</v>
      </c>
      <c r="AC12" s="29">
        <f>AB12+Z12</f>
        <v>13</v>
      </c>
      <c r="AD12" s="25">
        <v>8</v>
      </c>
      <c r="AE12" s="14">
        <v>1.49</v>
      </c>
      <c r="AF12" s="14">
        <v>9</v>
      </c>
      <c r="AG12" s="35">
        <v>4.14</v>
      </c>
      <c r="AH12" s="14">
        <v>5</v>
      </c>
      <c r="AI12" s="14">
        <v>7.25</v>
      </c>
      <c r="AJ12" s="14">
        <v>9</v>
      </c>
      <c r="AK12" s="36">
        <f>AF12+AH12+AJ12</f>
        <v>23</v>
      </c>
      <c r="AL12" s="26" t="s">
        <v>57</v>
      </c>
      <c r="AM12" s="14">
        <v>17.36</v>
      </c>
      <c r="AN12" s="25">
        <v>4</v>
      </c>
      <c r="AO12" s="14">
        <v>5</v>
      </c>
      <c r="AP12" s="25">
        <v>4</v>
      </c>
      <c r="AQ12" s="14">
        <v>908.4</v>
      </c>
      <c r="AR12" s="25">
        <v>5</v>
      </c>
      <c r="AS12" s="14">
        <v>314</v>
      </c>
      <c r="AT12" s="25">
        <v>4</v>
      </c>
      <c r="AU12" s="14">
        <v>250</v>
      </c>
      <c r="AV12" s="25">
        <v>5</v>
      </c>
      <c r="AW12" s="14">
        <v>3</v>
      </c>
      <c r="AX12" s="25">
        <v>8</v>
      </c>
      <c r="AY12" s="29" t="s">
        <v>149</v>
      </c>
      <c r="AZ12" s="26" t="s">
        <v>69</v>
      </c>
      <c r="BA12" s="14">
        <v>153</v>
      </c>
      <c r="BB12" s="25">
        <v>2</v>
      </c>
      <c r="BC12" s="29">
        <f>E12+G12+4.5+L12+S12+U12+X12+AD12+8.5+AN12+AP12+AR12+AT12+AV12+AX12+AZ12+BB12</f>
        <v>84</v>
      </c>
      <c r="BD12" s="14">
        <v>5</v>
      </c>
      <c r="BE12" s="15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s="16" customFormat="1" ht="23.25" customHeight="1">
      <c r="A13" s="14">
        <v>6</v>
      </c>
      <c r="B13" s="14">
        <v>284</v>
      </c>
      <c r="C13" s="22" t="s">
        <v>41</v>
      </c>
      <c r="D13" s="14">
        <v>760</v>
      </c>
      <c r="E13" s="25">
        <v>7</v>
      </c>
      <c r="F13" s="14">
        <v>272</v>
      </c>
      <c r="G13" s="25">
        <v>6</v>
      </c>
      <c r="H13" s="20">
        <v>4.43</v>
      </c>
      <c r="I13" s="26" t="s">
        <v>46</v>
      </c>
      <c r="J13" s="14">
        <v>13</v>
      </c>
      <c r="K13" s="14">
        <v>10.07</v>
      </c>
      <c r="L13" s="25">
        <v>2</v>
      </c>
      <c r="M13" s="14">
        <v>11</v>
      </c>
      <c r="N13" s="20">
        <v>5.26</v>
      </c>
      <c r="O13" s="14">
        <v>7</v>
      </c>
      <c r="P13" s="38">
        <v>2.42</v>
      </c>
      <c r="Q13" s="38">
        <v>7</v>
      </c>
      <c r="R13" s="38">
        <f>O13+Q13</f>
        <v>14</v>
      </c>
      <c r="S13" s="39">
        <v>8</v>
      </c>
      <c r="T13" s="14">
        <v>207</v>
      </c>
      <c r="U13" s="25">
        <v>4</v>
      </c>
      <c r="V13" s="14">
        <v>53</v>
      </c>
      <c r="W13" s="20">
        <v>9</v>
      </c>
      <c r="X13" s="25">
        <v>2</v>
      </c>
      <c r="Y13" s="20">
        <v>2.12</v>
      </c>
      <c r="Z13" s="14">
        <v>3</v>
      </c>
      <c r="AA13" s="14">
        <v>68</v>
      </c>
      <c r="AB13" s="14">
        <v>7</v>
      </c>
      <c r="AC13" s="29">
        <f>AB13+Z13</f>
        <v>10</v>
      </c>
      <c r="AD13" s="26" t="s">
        <v>58</v>
      </c>
      <c r="AE13" s="29" t="s">
        <v>77</v>
      </c>
      <c r="AF13" s="29" t="s">
        <v>78</v>
      </c>
      <c r="AG13" s="35">
        <v>4.49</v>
      </c>
      <c r="AH13" s="29" t="s">
        <v>68</v>
      </c>
      <c r="AI13" s="29" t="s">
        <v>83</v>
      </c>
      <c r="AJ13" s="29" t="s">
        <v>78</v>
      </c>
      <c r="AK13" s="36">
        <f>AF13+AH13+AJ13</f>
        <v>12</v>
      </c>
      <c r="AL13" s="26" t="s">
        <v>76</v>
      </c>
      <c r="AM13" s="14">
        <v>22.09</v>
      </c>
      <c r="AN13" s="25">
        <v>7</v>
      </c>
      <c r="AO13" s="14">
        <v>9</v>
      </c>
      <c r="AP13" s="26" t="s">
        <v>98</v>
      </c>
      <c r="AQ13" s="29" t="s">
        <v>101</v>
      </c>
      <c r="AR13" s="26" t="s">
        <v>74</v>
      </c>
      <c r="AS13" s="29" t="s">
        <v>116</v>
      </c>
      <c r="AT13" s="26" t="s">
        <v>68</v>
      </c>
      <c r="AU13" s="29" t="s">
        <v>123</v>
      </c>
      <c r="AV13" s="26" t="s">
        <v>68</v>
      </c>
      <c r="AW13" s="29" t="s">
        <v>110</v>
      </c>
      <c r="AX13" s="26" t="s">
        <v>82</v>
      </c>
      <c r="AY13" s="29" t="s">
        <v>148</v>
      </c>
      <c r="AZ13" s="26" t="s">
        <v>103</v>
      </c>
      <c r="BA13" s="29" t="s">
        <v>151</v>
      </c>
      <c r="BB13" s="26" t="s">
        <v>76</v>
      </c>
      <c r="BC13" s="29">
        <f>E13+G13+4.5+L13+S13+U13+X13+5+AL13+AN13+7.5+AR13+AT13+AV13+AX13+AZ13+BB13</f>
        <v>93</v>
      </c>
      <c r="BD13" s="14">
        <v>6</v>
      </c>
      <c r="BE13" s="15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s="16" customFormat="1" ht="23.25" customHeight="1">
      <c r="A14" s="14">
        <v>7</v>
      </c>
      <c r="B14" s="14" t="s">
        <v>37</v>
      </c>
      <c r="C14" s="22" t="s">
        <v>38</v>
      </c>
      <c r="D14" s="14">
        <v>743</v>
      </c>
      <c r="E14" s="25">
        <v>6</v>
      </c>
      <c r="F14" s="14">
        <v>242</v>
      </c>
      <c r="G14" s="25">
        <v>8</v>
      </c>
      <c r="H14" s="20">
        <v>5.22</v>
      </c>
      <c r="I14" s="25">
        <v>7</v>
      </c>
      <c r="J14" s="14">
        <v>11</v>
      </c>
      <c r="K14" s="14">
        <v>5.12</v>
      </c>
      <c r="L14" s="25">
        <v>4</v>
      </c>
      <c r="M14" s="14">
        <v>12.5</v>
      </c>
      <c r="N14" s="20">
        <v>4.04</v>
      </c>
      <c r="O14" s="14">
        <v>3</v>
      </c>
      <c r="P14" s="38">
        <v>2.3</v>
      </c>
      <c r="Q14" s="38">
        <v>3</v>
      </c>
      <c r="R14" s="38">
        <f>O14+Q14</f>
        <v>6</v>
      </c>
      <c r="S14" s="39">
        <v>2</v>
      </c>
      <c r="T14" s="14">
        <v>194</v>
      </c>
      <c r="U14" s="25">
        <v>8</v>
      </c>
      <c r="V14" s="14">
        <v>45</v>
      </c>
      <c r="W14" s="20">
        <v>7.05</v>
      </c>
      <c r="X14" s="25">
        <v>5</v>
      </c>
      <c r="Y14" s="20">
        <v>2.07</v>
      </c>
      <c r="Z14" s="14">
        <v>2</v>
      </c>
      <c r="AA14" s="14">
        <v>74</v>
      </c>
      <c r="AB14" s="14">
        <v>6</v>
      </c>
      <c r="AC14" s="29">
        <f>AB14+Z14</f>
        <v>8</v>
      </c>
      <c r="AD14" s="25">
        <v>3</v>
      </c>
      <c r="AE14" s="14">
        <v>1.37</v>
      </c>
      <c r="AF14" s="31">
        <v>6.5</v>
      </c>
      <c r="AG14" s="35">
        <v>5.31</v>
      </c>
      <c r="AH14" s="14">
        <v>9</v>
      </c>
      <c r="AI14" s="14">
        <v>6.45</v>
      </c>
      <c r="AJ14" s="14">
        <v>7</v>
      </c>
      <c r="AK14" s="36">
        <f>AF14+AH14+AJ14</f>
        <v>22.5</v>
      </c>
      <c r="AL14" s="25">
        <v>7</v>
      </c>
      <c r="AM14" s="14">
        <v>24.05</v>
      </c>
      <c r="AN14" s="25">
        <v>8</v>
      </c>
      <c r="AO14" s="14">
        <v>10</v>
      </c>
      <c r="AP14" s="25">
        <v>9</v>
      </c>
      <c r="AQ14" s="14">
        <v>811.2</v>
      </c>
      <c r="AR14" s="25">
        <v>3</v>
      </c>
      <c r="AS14" s="14">
        <v>326</v>
      </c>
      <c r="AT14" s="25">
        <v>2</v>
      </c>
      <c r="AU14" s="14">
        <v>207</v>
      </c>
      <c r="AV14" s="25">
        <v>9</v>
      </c>
      <c r="AW14" s="14">
        <v>89</v>
      </c>
      <c r="AX14" s="26" t="s">
        <v>92</v>
      </c>
      <c r="AY14" s="29" t="s">
        <v>145</v>
      </c>
      <c r="AZ14" s="25">
        <v>5</v>
      </c>
      <c r="BA14" s="14">
        <v>68</v>
      </c>
      <c r="BB14" s="26" t="s">
        <v>98</v>
      </c>
      <c r="BC14" s="29">
        <f>E14+G14+I14+L14+S14+U14+X14+AD14+AL14+AN14+AP14+AR14+AT14+AV14+2.5+AZ14+7.5</f>
        <v>96</v>
      </c>
      <c r="BD14" s="14">
        <v>7</v>
      </c>
      <c r="BE14" s="15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s="16" customFormat="1" ht="23.25" customHeight="1">
      <c r="A15" s="14">
        <v>8</v>
      </c>
      <c r="B15" s="14" t="s">
        <v>24</v>
      </c>
      <c r="C15" s="22" t="s">
        <v>44</v>
      </c>
      <c r="D15" s="14" t="s">
        <v>45</v>
      </c>
      <c r="E15" s="25">
        <v>9</v>
      </c>
      <c r="F15" s="14" t="s">
        <v>45</v>
      </c>
      <c r="G15" s="25">
        <v>9</v>
      </c>
      <c r="H15" s="20" t="s">
        <v>45</v>
      </c>
      <c r="I15" s="25">
        <v>9</v>
      </c>
      <c r="J15" s="14" t="s">
        <v>45</v>
      </c>
      <c r="K15" s="14" t="s">
        <v>45</v>
      </c>
      <c r="L15" s="25">
        <v>9</v>
      </c>
      <c r="M15" s="14" t="s">
        <v>45</v>
      </c>
      <c r="N15" s="20" t="s">
        <v>45</v>
      </c>
      <c r="O15" s="14">
        <v>9</v>
      </c>
      <c r="P15" s="38">
        <v>2.16</v>
      </c>
      <c r="Q15" s="38">
        <v>2</v>
      </c>
      <c r="R15" s="38">
        <f>O15+Q15</f>
        <v>11</v>
      </c>
      <c r="S15" s="39" t="s">
        <v>56</v>
      </c>
      <c r="T15" s="14">
        <v>230</v>
      </c>
      <c r="U15" s="25">
        <v>2</v>
      </c>
      <c r="V15" s="14" t="s">
        <v>45</v>
      </c>
      <c r="W15" s="20" t="s">
        <v>45</v>
      </c>
      <c r="X15" s="25">
        <v>9</v>
      </c>
      <c r="Y15" s="20">
        <v>2.38</v>
      </c>
      <c r="Z15" s="14">
        <v>7</v>
      </c>
      <c r="AA15" s="14">
        <v>86</v>
      </c>
      <c r="AB15" s="14">
        <v>3</v>
      </c>
      <c r="AC15" s="29">
        <f>AB15+Z15</f>
        <v>10</v>
      </c>
      <c r="AD15" s="26" t="s">
        <v>58</v>
      </c>
      <c r="AE15" s="29" t="s">
        <v>79</v>
      </c>
      <c r="AF15" s="29" t="s">
        <v>80</v>
      </c>
      <c r="AG15" s="35">
        <v>3.49</v>
      </c>
      <c r="AH15" s="29" t="s">
        <v>66</v>
      </c>
      <c r="AI15" s="29" t="s">
        <v>84</v>
      </c>
      <c r="AJ15" s="29" t="s">
        <v>74</v>
      </c>
      <c r="AK15" s="36">
        <f>AF15+AH15+AJ15</f>
        <v>16.5</v>
      </c>
      <c r="AL15" s="26" t="s">
        <v>74</v>
      </c>
      <c r="AM15" s="14">
        <v>15.45</v>
      </c>
      <c r="AN15" s="25">
        <v>3</v>
      </c>
      <c r="AO15" s="14">
        <v>9</v>
      </c>
      <c r="AP15" s="26" t="s">
        <v>98</v>
      </c>
      <c r="AQ15" s="29" t="s">
        <v>102</v>
      </c>
      <c r="AR15" s="26" t="s">
        <v>103</v>
      </c>
      <c r="AS15" s="29" t="s">
        <v>136</v>
      </c>
      <c r="AT15" s="26" t="s">
        <v>103</v>
      </c>
      <c r="AU15" s="29" t="s">
        <v>124</v>
      </c>
      <c r="AV15" s="26" t="s">
        <v>76</v>
      </c>
      <c r="AW15" s="29" t="s">
        <v>111</v>
      </c>
      <c r="AX15" s="26" t="s">
        <v>74</v>
      </c>
      <c r="AY15" s="29" t="s">
        <v>141</v>
      </c>
      <c r="AZ15" s="26" t="s">
        <v>74</v>
      </c>
      <c r="BA15" s="29" t="s">
        <v>152</v>
      </c>
      <c r="BB15" s="26" t="s">
        <v>69</v>
      </c>
      <c r="BC15" s="29">
        <f>E15+G15+I15+L15+6.5+U15+X15+5+AL15+AN15+7.5+AR15+AT15+AV15+AX15+AZ15+BB15</f>
        <v>113</v>
      </c>
      <c r="BD15" s="14">
        <v>8</v>
      </c>
      <c r="BE15" s="15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s="16" customFormat="1" ht="23.25" customHeight="1">
      <c r="A16" s="14">
        <v>9</v>
      </c>
      <c r="B16" s="14">
        <v>386</v>
      </c>
      <c r="C16" s="22" t="s">
        <v>43</v>
      </c>
      <c r="D16" s="14">
        <v>764</v>
      </c>
      <c r="E16" s="25">
        <v>8</v>
      </c>
      <c r="F16" s="14">
        <v>256</v>
      </c>
      <c r="G16" s="25">
        <v>7</v>
      </c>
      <c r="H16" s="20">
        <v>6.03</v>
      </c>
      <c r="I16" s="25">
        <v>8</v>
      </c>
      <c r="J16" s="14">
        <v>5</v>
      </c>
      <c r="K16" s="14">
        <v>7.12</v>
      </c>
      <c r="L16" s="25">
        <v>8</v>
      </c>
      <c r="M16" s="14">
        <v>13</v>
      </c>
      <c r="N16" s="20">
        <v>4.57</v>
      </c>
      <c r="O16" s="14">
        <v>2</v>
      </c>
      <c r="P16" s="38">
        <v>2.39</v>
      </c>
      <c r="Q16" s="38">
        <v>5</v>
      </c>
      <c r="R16" s="38">
        <f>O16+Q16</f>
        <v>7</v>
      </c>
      <c r="S16" s="39">
        <v>3</v>
      </c>
      <c r="T16" s="14">
        <v>206</v>
      </c>
      <c r="U16" s="25">
        <v>5</v>
      </c>
      <c r="V16" s="14">
        <v>47</v>
      </c>
      <c r="W16" s="20">
        <v>10.07</v>
      </c>
      <c r="X16" s="25">
        <v>4</v>
      </c>
      <c r="Y16" s="20">
        <v>3.1</v>
      </c>
      <c r="Z16" s="14">
        <v>9</v>
      </c>
      <c r="AA16" s="14">
        <v>54</v>
      </c>
      <c r="AB16" s="14">
        <v>9</v>
      </c>
      <c r="AC16" s="29">
        <f>AB16+Z16</f>
        <v>18</v>
      </c>
      <c r="AD16" s="25">
        <v>9</v>
      </c>
      <c r="AE16" s="14">
        <v>1.46</v>
      </c>
      <c r="AF16" s="14">
        <v>8</v>
      </c>
      <c r="AG16" s="35">
        <v>4.39</v>
      </c>
      <c r="AH16" s="14">
        <v>7</v>
      </c>
      <c r="AI16" s="14">
        <v>7.15</v>
      </c>
      <c r="AJ16" s="14">
        <v>8</v>
      </c>
      <c r="AK16" s="36">
        <f>AF16+AH16+AJ16</f>
        <v>23</v>
      </c>
      <c r="AL16" s="26" t="s">
        <v>57</v>
      </c>
      <c r="AM16" s="14">
        <v>24.37</v>
      </c>
      <c r="AN16" s="25">
        <v>9</v>
      </c>
      <c r="AO16" s="14">
        <v>3</v>
      </c>
      <c r="AP16" s="25">
        <v>3</v>
      </c>
      <c r="AQ16" s="14">
        <v>1492</v>
      </c>
      <c r="AR16" s="25">
        <v>9</v>
      </c>
      <c r="AS16" s="14">
        <v>169</v>
      </c>
      <c r="AT16" s="25">
        <v>9</v>
      </c>
      <c r="AU16" s="14">
        <v>238</v>
      </c>
      <c r="AV16" s="25">
        <v>7</v>
      </c>
      <c r="AW16" s="14">
        <v>53</v>
      </c>
      <c r="AX16" s="25">
        <v>7</v>
      </c>
      <c r="AY16" s="29" t="s">
        <v>129</v>
      </c>
      <c r="AZ16" s="26" t="s">
        <v>68</v>
      </c>
      <c r="BA16" s="14">
        <v>81</v>
      </c>
      <c r="BB16" s="25">
        <v>5</v>
      </c>
      <c r="BC16" s="29">
        <f>E16+G16+I16+L16+S16+U16+X16+AD16+8.5+AN16+AP16+AR16+AT16+AV16+AX16+AZ16+BB16</f>
        <v>117.5</v>
      </c>
      <c r="BD16" s="14">
        <v>9</v>
      </c>
      <c r="BE16" s="15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s="16" customFormat="1" ht="12" customHeight="1">
      <c r="A17" s="3"/>
      <c r="B17" s="3"/>
      <c r="C17" s="3"/>
      <c r="D17" s="3"/>
      <c r="E17" s="3"/>
      <c r="F17" s="3"/>
      <c r="G17" s="3"/>
      <c r="H17" s="21"/>
      <c r="I17" s="3"/>
      <c r="J17" s="3"/>
      <c r="K17" s="3"/>
      <c r="L17" s="3"/>
      <c r="M17" s="3"/>
      <c r="N17" s="3"/>
      <c r="O17" s="3"/>
      <c r="P17" s="3"/>
      <c r="Q17" s="21"/>
      <c r="R17" s="21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15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s="16" customFormat="1" ht="16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15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s="16" customFormat="1" ht="16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15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4" s="4" customFormat="1" ht="15.75" customHeight="1">
      <c r="A20" s="46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7"/>
      <c r="BF20" s="7"/>
      <c r="BG20" s="7"/>
      <c r="BH20" s="7"/>
      <c r="BI20" s="7"/>
      <c r="BJ20" s="7"/>
      <c r="BK20" s="7"/>
      <c r="BL20" s="7"/>
    </row>
    <row r="21" s="4" customFormat="1" ht="20.25" customHeight="1"/>
    <row r="22" spans="1:64" s="4" customFormat="1" ht="15.75" customHeight="1">
      <c r="A22" s="46" t="s">
        <v>27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7"/>
      <c r="BF22" s="7"/>
      <c r="BG22" s="7"/>
      <c r="BH22" s="7"/>
      <c r="BI22" s="7"/>
      <c r="BJ22" s="7"/>
      <c r="BK22" s="7"/>
      <c r="BL22" s="7"/>
    </row>
  </sheetData>
  <mergeCells count="30">
    <mergeCell ref="BD6:BD7"/>
    <mergeCell ref="A3:BD3"/>
    <mergeCell ref="A1:BD1"/>
    <mergeCell ref="A4:BD4"/>
    <mergeCell ref="A2:BD2"/>
    <mergeCell ref="C6:C7"/>
    <mergeCell ref="D6:E6"/>
    <mergeCell ref="F6:G6"/>
    <mergeCell ref="A6:A7"/>
    <mergeCell ref="B6:B7"/>
    <mergeCell ref="BC6:BC7"/>
    <mergeCell ref="V6:X6"/>
    <mergeCell ref="A5:BD5"/>
    <mergeCell ref="A18:BD18"/>
    <mergeCell ref="A22:BD22"/>
    <mergeCell ref="M6:S6"/>
    <mergeCell ref="A20:BD20"/>
    <mergeCell ref="H6:I6"/>
    <mergeCell ref="J6:L6"/>
    <mergeCell ref="T6:U6"/>
    <mergeCell ref="Y6:AD6"/>
    <mergeCell ref="AE6:AL6"/>
    <mergeCell ref="AM6:AN6"/>
    <mergeCell ref="AO6:AP6"/>
    <mergeCell ref="AQ6:AR6"/>
    <mergeCell ref="AS6:AT6"/>
    <mergeCell ref="AU6:AV6"/>
    <mergeCell ref="AW6:AX6"/>
    <mergeCell ref="AY6:AZ6"/>
    <mergeCell ref="BA6:BB6"/>
  </mergeCells>
  <printOptions/>
  <pageMargins left="0.19" right="0.16" top="0.55" bottom="0.18" header="0.16" footer="0.17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8"/>
  <sheetViews>
    <sheetView workbookViewId="0" topLeftCell="A1">
      <selection activeCell="A5" sqref="A5:X5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20.25390625" style="0" customWidth="1"/>
    <col min="4" max="4" width="4.00390625" style="0" bestFit="1" customWidth="1"/>
    <col min="5" max="5" width="3.375" style="0" bestFit="1" customWidth="1"/>
    <col min="6" max="6" width="4.00390625" style="0" bestFit="1" customWidth="1"/>
    <col min="7" max="7" width="3.375" style="0" bestFit="1" customWidth="1"/>
    <col min="8" max="8" width="5.625" style="0" customWidth="1"/>
    <col min="9" max="10" width="3.375" style="0" bestFit="1" customWidth="1"/>
    <col min="11" max="11" width="4.375" style="0" bestFit="1" customWidth="1"/>
    <col min="12" max="12" width="3.375" style="0" bestFit="1" customWidth="1"/>
    <col min="13" max="14" width="4.375" style="0" bestFit="1" customWidth="1"/>
    <col min="15" max="15" width="3.375" style="0" bestFit="1" customWidth="1"/>
    <col min="16" max="16" width="4.625" style="0" bestFit="1" customWidth="1"/>
    <col min="17" max="19" width="3.375" style="0" bestFit="1" customWidth="1"/>
    <col min="20" max="20" width="4.00390625" style="0" bestFit="1" customWidth="1"/>
    <col min="21" max="22" width="3.375" style="0" bestFit="1" customWidth="1"/>
    <col min="23" max="23" width="5.375" style="0" bestFit="1" customWidth="1"/>
    <col min="24" max="24" width="3.375" style="0" bestFit="1" customWidth="1"/>
    <col min="25" max="26" width="5.875" style="0" bestFit="1" customWidth="1"/>
    <col min="27" max="27" width="4.00390625" style="0" bestFit="1" customWidth="1"/>
    <col min="28" max="29" width="3.375" style="0" bestFit="1" customWidth="1"/>
    <col min="30" max="30" width="3.75390625" style="0" bestFit="1" customWidth="1"/>
    <col min="31" max="31" width="5.875" style="0" bestFit="1" customWidth="1"/>
    <col min="32" max="32" width="3.375" style="0" bestFit="1" customWidth="1"/>
    <col min="33" max="33" width="5.875" style="0" bestFit="1" customWidth="1"/>
    <col min="34" max="34" width="3.375" style="0" bestFit="1" customWidth="1"/>
    <col min="35" max="35" width="4.375" style="0" bestFit="1" customWidth="1"/>
    <col min="36" max="38" width="3.375" style="0" bestFit="1" customWidth="1"/>
    <col min="39" max="39" width="5.375" style="0" bestFit="1" customWidth="1"/>
    <col min="40" max="41" width="3.375" style="0" bestFit="1" customWidth="1"/>
    <col min="42" max="42" width="3.75390625" style="0" bestFit="1" customWidth="1"/>
    <col min="43" max="43" width="5.375" style="0" bestFit="1" customWidth="1"/>
    <col min="44" max="44" width="3.25390625" style="0" customWidth="1"/>
    <col min="45" max="45" width="3.625" style="0" bestFit="1" customWidth="1"/>
    <col min="46" max="46" width="3.25390625" style="0" customWidth="1"/>
    <col min="47" max="47" width="3.625" style="0" bestFit="1" customWidth="1"/>
    <col min="48" max="48" width="3.25390625" style="0" customWidth="1"/>
    <col min="49" max="49" width="3.625" style="0" bestFit="1" customWidth="1"/>
    <col min="50" max="50" width="3.25390625" style="0" bestFit="1" customWidth="1"/>
    <col min="51" max="51" width="4.00390625" style="0" bestFit="1" customWidth="1"/>
    <col min="52" max="52" width="3.25390625" style="0" bestFit="1" customWidth="1"/>
    <col min="53" max="54" width="3.625" style="0" bestFit="1" customWidth="1"/>
    <col min="55" max="55" width="3.625" style="0" customWidth="1"/>
    <col min="56" max="56" width="3.75390625" style="0" customWidth="1"/>
    <col min="59" max="69" width="9.125" style="18" customWidth="1"/>
  </cols>
  <sheetData>
    <row r="1" spans="1:69" s="4" customFormat="1" ht="47.25" customHeight="1">
      <c r="A1" s="45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1"/>
      <c r="BF1" s="1"/>
      <c r="BG1" s="2"/>
      <c r="BH1" s="2"/>
      <c r="BI1" s="2"/>
      <c r="BJ1" s="2"/>
      <c r="BK1" s="2"/>
      <c r="BL1" s="2"/>
      <c r="BM1" s="3"/>
      <c r="BN1" s="3"/>
      <c r="BO1" s="3"/>
      <c r="BP1" s="3"/>
      <c r="BQ1" s="3"/>
    </row>
    <row r="2" spans="1:69" s="4" customFormat="1" ht="36.75" customHeight="1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5"/>
      <c r="BF2" s="5"/>
      <c r="BG2" s="6"/>
      <c r="BH2" s="6"/>
      <c r="BI2" s="6"/>
      <c r="BJ2" s="6"/>
      <c r="BK2" s="6"/>
      <c r="BL2" s="6"/>
      <c r="BM2" s="3"/>
      <c r="BN2" s="3"/>
      <c r="BO2" s="3"/>
      <c r="BP2" s="3"/>
      <c r="BQ2" s="3"/>
    </row>
    <row r="3" spans="1:69" s="4" customFormat="1" ht="27" customHeight="1">
      <c r="A3" s="60" t="s">
        <v>160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5"/>
      <c r="BF3" s="5"/>
      <c r="BG3" s="6"/>
      <c r="BH3" s="6"/>
      <c r="BI3" s="6"/>
      <c r="BJ3" s="6"/>
      <c r="BK3" s="6"/>
      <c r="BL3" s="6"/>
      <c r="BM3" s="3"/>
      <c r="BN3" s="3"/>
      <c r="BO3" s="3"/>
      <c r="BP3" s="3"/>
      <c r="BQ3" s="3"/>
    </row>
    <row r="4" spans="1:69" s="4" customFormat="1" ht="22.5" customHeight="1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7"/>
      <c r="BF4" s="7"/>
      <c r="BG4" s="8"/>
      <c r="BH4" s="8"/>
      <c r="BI4" s="8"/>
      <c r="BJ4" s="8"/>
      <c r="BK4" s="8"/>
      <c r="BL4" s="8"/>
      <c r="BM4" s="3"/>
      <c r="BN4" s="3"/>
      <c r="BO4" s="3"/>
      <c r="BP4" s="3"/>
      <c r="BQ4" s="3"/>
    </row>
    <row r="5" spans="1:69" s="11" customFormat="1" ht="18.75" customHeight="1">
      <c r="A5" s="53" t="s">
        <v>159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  <c r="BG5" s="12"/>
      <c r="BH5" s="12"/>
      <c r="BI5" s="12"/>
      <c r="BJ5" s="12"/>
      <c r="BK5" s="12"/>
      <c r="BL5" s="12"/>
      <c r="BM5" s="13"/>
      <c r="BN5" s="13"/>
      <c r="BO5" s="13"/>
      <c r="BP5" s="13"/>
      <c r="BQ5" s="13"/>
    </row>
    <row r="6" spans="1:69" s="11" customFormat="1" ht="87" customHeight="1">
      <c r="A6" s="42" t="s">
        <v>1</v>
      </c>
      <c r="B6" s="42" t="s">
        <v>2</v>
      </c>
      <c r="C6" s="43" t="s">
        <v>5</v>
      </c>
      <c r="D6" s="41" t="s">
        <v>6</v>
      </c>
      <c r="E6" s="41"/>
      <c r="F6" s="41" t="s">
        <v>7</v>
      </c>
      <c r="G6" s="41"/>
      <c r="H6" s="41" t="s">
        <v>8</v>
      </c>
      <c r="I6" s="41"/>
      <c r="J6" s="41" t="s">
        <v>9</v>
      </c>
      <c r="K6" s="41"/>
      <c r="L6" s="41"/>
      <c r="M6" s="49" t="s">
        <v>32</v>
      </c>
      <c r="N6" s="50"/>
      <c r="O6" s="50"/>
      <c r="P6" s="50"/>
      <c r="Q6" s="50"/>
      <c r="R6" s="50"/>
      <c r="S6" s="34"/>
      <c r="T6" s="41" t="s">
        <v>10</v>
      </c>
      <c r="U6" s="41"/>
      <c r="V6" s="41" t="s">
        <v>11</v>
      </c>
      <c r="W6" s="41"/>
      <c r="X6" s="41"/>
      <c r="Y6" s="41" t="s">
        <v>30</v>
      </c>
      <c r="Z6" s="41"/>
      <c r="AA6" s="41"/>
      <c r="AB6" s="41"/>
      <c r="AC6" s="41"/>
      <c r="AD6" s="41"/>
      <c r="AE6" s="41" t="s">
        <v>60</v>
      </c>
      <c r="AF6" s="41"/>
      <c r="AG6" s="41"/>
      <c r="AH6" s="41"/>
      <c r="AI6" s="41"/>
      <c r="AJ6" s="41"/>
      <c r="AK6" s="41"/>
      <c r="AL6" s="41"/>
      <c r="AM6" s="41" t="s">
        <v>93</v>
      </c>
      <c r="AN6" s="41"/>
      <c r="AO6" s="41" t="s">
        <v>95</v>
      </c>
      <c r="AP6" s="41"/>
      <c r="AQ6" s="41" t="s">
        <v>100</v>
      </c>
      <c r="AR6" s="41"/>
      <c r="AS6" s="41" t="s">
        <v>104</v>
      </c>
      <c r="AT6" s="41"/>
      <c r="AU6" s="41" t="s">
        <v>105</v>
      </c>
      <c r="AV6" s="41"/>
      <c r="AW6" s="41" t="s">
        <v>106</v>
      </c>
      <c r="AX6" s="41"/>
      <c r="AY6" s="41" t="s">
        <v>107</v>
      </c>
      <c r="AZ6" s="41"/>
      <c r="BA6" s="41" t="s">
        <v>55</v>
      </c>
      <c r="BB6" s="41"/>
      <c r="BC6" s="55" t="s">
        <v>157</v>
      </c>
      <c r="BD6" s="56" t="s">
        <v>158</v>
      </c>
      <c r="BG6" s="12"/>
      <c r="BH6" s="12"/>
      <c r="BI6" s="12"/>
      <c r="BJ6" s="12"/>
      <c r="BK6" s="12"/>
      <c r="BL6" s="12"/>
      <c r="BM6" s="13"/>
      <c r="BN6" s="13"/>
      <c r="BO6" s="13"/>
      <c r="BP6" s="13"/>
      <c r="BQ6" s="13"/>
    </row>
    <row r="7" spans="1:69" s="4" customFormat="1" ht="76.5" customHeight="1">
      <c r="A7" s="42"/>
      <c r="B7" s="42"/>
      <c r="C7" s="52"/>
      <c r="D7" s="19" t="s">
        <v>12</v>
      </c>
      <c r="E7" s="19" t="s">
        <v>13</v>
      </c>
      <c r="F7" s="19" t="s">
        <v>12</v>
      </c>
      <c r="G7" s="19" t="s">
        <v>13</v>
      </c>
      <c r="H7" s="19" t="s">
        <v>12</v>
      </c>
      <c r="I7" s="19" t="s">
        <v>13</v>
      </c>
      <c r="J7" s="19" t="s">
        <v>12</v>
      </c>
      <c r="K7" s="19" t="s">
        <v>29</v>
      </c>
      <c r="L7" s="19" t="s">
        <v>13</v>
      </c>
      <c r="M7" s="24" t="s">
        <v>12</v>
      </c>
      <c r="N7" s="24" t="s">
        <v>29</v>
      </c>
      <c r="O7" s="24" t="s">
        <v>13</v>
      </c>
      <c r="P7" s="24" t="s">
        <v>31</v>
      </c>
      <c r="Q7" s="24" t="s">
        <v>13</v>
      </c>
      <c r="R7" s="37" t="s">
        <v>54</v>
      </c>
      <c r="S7" s="23" t="s">
        <v>33</v>
      </c>
      <c r="T7" s="19" t="s">
        <v>12</v>
      </c>
      <c r="U7" s="19" t="s">
        <v>13</v>
      </c>
      <c r="V7" s="19" t="s">
        <v>12</v>
      </c>
      <c r="W7" s="19" t="s">
        <v>29</v>
      </c>
      <c r="X7" s="19" t="s">
        <v>13</v>
      </c>
      <c r="Y7" s="28" t="s">
        <v>50</v>
      </c>
      <c r="Z7" s="19" t="s">
        <v>51</v>
      </c>
      <c r="AA7" s="19" t="s">
        <v>52</v>
      </c>
      <c r="AB7" s="19" t="s">
        <v>53</v>
      </c>
      <c r="AC7" s="19" t="s">
        <v>54</v>
      </c>
      <c r="AD7" s="19" t="s">
        <v>33</v>
      </c>
      <c r="AE7" s="19" t="s">
        <v>63</v>
      </c>
      <c r="AF7" s="19" t="s">
        <v>13</v>
      </c>
      <c r="AG7" s="19" t="s">
        <v>62</v>
      </c>
      <c r="AH7" s="19" t="s">
        <v>13</v>
      </c>
      <c r="AI7" s="19" t="s">
        <v>61</v>
      </c>
      <c r="AJ7" s="19" t="s">
        <v>13</v>
      </c>
      <c r="AK7" s="19" t="s">
        <v>64</v>
      </c>
      <c r="AL7" s="23" t="s">
        <v>33</v>
      </c>
      <c r="AM7" s="19" t="s">
        <v>12</v>
      </c>
      <c r="AN7" s="19" t="s">
        <v>13</v>
      </c>
      <c r="AO7" s="19" t="s">
        <v>12</v>
      </c>
      <c r="AP7" s="19" t="s">
        <v>13</v>
      </c>
      <c r="AQ7" s="19" t="s">
        <v>12</v>
      </c>
      <c r="AR7" s="19" t="s">
        <v>13</v>
      </c>
      <c r="AS7" s="19" t="s">
        <v>12</v>
      </c>
      <c r="AT7" s="19" t="s">
        <v>13</v>
      </c>
      <c r="AU7" s="19" t="s">
        <v>12</v>
      </c>
      <c r="AV7" s="19" t="s">
        <v>13</v>
      </c>
      <c r="AW7" s="19" t="s">
        <v>12</v>
      </c>
      <c r="AX7" s="19" t="s">
        <v>13</v>
      </c>
      <c r="AY7" s="19" t="s">
        <v>12</v>
      </c>
      <c r="AZ7" s="19" t="s">
        <v>13</v>
      </c>
      <c r="BA7" s="19" t="s">
        <v>12</v>
      </c>
      <c r="BB7" s="19" t="s">
        <v>13</v>
      </c>
      <c r="BC7" s="55"/>
      <c r="BD7" s="57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16" customFormat="1" ht="33.75">
      <c r="A8" s="31">
        <v>1</v>
      </c>
      <c r="B8" s="31">
        <v>493</v>
      </c>
      <c r="C8" s="58" t="s">
        <v>49</v>
      </c>
      <c r="D8" s="31">
        <v>355</v>
      </c>
      <c r="E8" s="59">
        <v>2</v>
      </c>
      <c r="F8" s="31">
        <v>438</v>
      </c>
      <c r="G8" s="59">
        <v>2</v>
      </c>
      <c r="H8" s="31">
        <v>3.1</v>
      </c>
      <c r="I8" s="59">
        <v>1</v>
      </c>
      <c r="J8" s="31">
        <v>12</v>
      </c>
      <c r="K8" s="31">
        <v>8.49</v>
      </c>
      <c r="L8" s="59">
        <v>1</v>
      </c>
      <c r="M8" s="31">
        <v>13</v>
      </c>
      <c r="N8" s="31">
        <v>6.18</v>
      </c>
      <c r="O8" s="31">
        <v>4</v>
      </c>
      <c r="P8" s="31">
        <v>2.48</v>
      </c>
      <c r="Q8" s="31">
        <v>4</v>
      </c>
      <c r="R8" s="31">
        <f>+O8+Q8</f>
        <v>8</v>
      </c>
      <c r="S8" s="31">
        <v>4</v>
      </c>
      <c r="T8" s="31">
        <v>221</v>
      </c>
      <c r="U8" s="59">
        <v>3</v>
      </c>
      <c r="V8" s="31">
        <v>68</v>
      </c>
      <c r="W8" s="31">
        <v>3.26</v>
      </c>
      <c r="X8" s="59">
        <v>1</v>
      </c>
      <c r="Y8" s="31">
        <v>2.04</v>
      </c>
      <c r="Z8" s="31">
        <v>3</v>
      </c>
      <c r="AA8" s="31">
        <v>156</v>
      </c>
      <c r="AB8" s="31">
        <v>3</v>
      </c>
      <c r="AC8" s="31">
        <v>6</v>
      </c>
      <c r="AD8" s="59" t="s">
        <v>59</v>
      </c>
      <c r="AE8" s="31" t="s">
        <v>86</v>
      </c>
      <c r="AF8" s="31" t="s">
        <v>78</v>
      </c>
      <c r="AG8" s="31" t="s">
        <v>90</v>
      </c>
      <c r="AH8" s="31" t="s">
        <v>89</v>
      </c>
      <c r="AI8" s="31" t="s">
        <v>88</v>
      </c>
      <c r="AJ8" s="31" t="s">
        <v>89</v>
      </c>
      <c r="AK8" s="31">
        <f>AF8+AH8+AJ8</f>
        <v>4</v>
      </c>
      <c r="AL8" s="59" t="s">
        <v>89</v>
      </c>
      <c r="AM8" s="31">
        <v>14.53</v>
      </c>
      <c r="AN8" s="59">
        <v>2</v>
      </c>
      <c r="AO8" s="31">
        <v>4</v>
      </c>
      <c r="AP8" s="59">
        <v>3</v>
      </c>
      <c r="AQ8" s="31">
        <v>443.2</v>
      </c>
      <c r="AR8" s="59">
        <v>2</v>
      </c>
      <c r="AS8" s="31">
        <v>400</v>
      </c>
      <c r="AT8" s="59">
        <v>1</v>
      </c>
      <c r="AU8" s="31">
        <v>171</v>
      </c>
      <c r="AV8" s="59">
        <v>3</v>
      </c>
      <c r="AW8" s="31">
        <v>120</v>
      </c>
      <c r="AX8" s="59">
        <v>2</v>
      </c>
      <c r="AY8" s="59">
        <v>526</v>
      </c>
      <c r="AZ8" s="59">
        <v>2</v>
      </c>
      <c r="BA8" s="31" t="s">
        <v>153</v>
      </c>
      <c r="BB8" s="59" t="s">
        <v>59</v>
      </c>
      <c r="BC8" s="54">
        <f>E8+G8+I8+L8+S8+U8+X8+3.5+AL8+AN8+AP8+AR8+AT8+AV8+AX8+AZ8+3.5</f>
        <v>37</v>
      </c>
      <c r="BD8" s="54">
        <v>1</v>
      </c>
      <c r="BE8" s="15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s="16" customFormat="1" ht="27.75" customHeight="1">
      <c r="A9" s="31">
        <v>2</v>
      </c>
      <c r="B9" s="31">
        <v>282</v>
      </c>
      <c r="C9" s="58" t="s">
        <v>23</v>
      </c>
      <c r="D9" s="31">
        <v>364</v>
      </c>
      <c r="E9" s="59">
        <v>3</v>
      </c>
      <c r="F9" s="31">
        <v>467</v>
      </c>
      <c r="G9" s="59">
        <v>1</v>
      </c>
      <c r="H9" s="31">
        <v>4.07</v>
      </c>
      <c r="I9" s="59">
        <v>3</v>
      </c>
      <c r="J9" s="31">
        <v>6</v>
      </c>
      <c r="K9" s="31">
        <v>8.25</v>
      </c>
      <c r="L9" s="59">
        <v>4</v>
      </c>
      <c r="M9" s="31">
        <v>16.5</v>
      </c>
      <c r="N9" s="31">
        <v>6.43</v>
      </c>
      <c r="O9" s="31">
        <v>1</v>
      </c>
      <c r="P9" s="31">
        <v>2.19</v>
      </c>
      <c r="Q9" s="31">
        <v>1</v>
      </c>
      <c r="R9" s="31">
        <f>+O9+Q9</f>
        <v>2</v>
      </c>
      <c r="S9" s="31">
        <v>1</v>
      </c>
      <c r="T9" s="31">
        <v>234</v>
      </c>
      <c r="U9" s="59">
        <v>1</v>
      </c>
      <c r="V9" s="31">
        <v>61</v>
      </c>
      <c r="W9" s="31">
        <v>10.05</v>
      </c>
      <c r="X9" s="59">
        <v>2</v>
      </c>
      <c r="Y9" s="31">
        <v>1.46</v>
      </c>
      <c r="Z9" s="31">
        <v>1</v>
      </c>
      <c r="AA9" s="31">
        <v>158</v>
      </c>
      <c r="AB9" s="31">
        <v>2</v>
      </c>
      <c r="AC9" s="31">
        <v>3</v>
      </c>
      <c r="AD9" s="59">
        <v>1</v>
      </c>
      <c r="AE9" s="31">
        <v>0.44</v>
      </c>
      <c r="AF9" s="31">
        <v>1</v>
      </c>
      <c r="AG9" s="31">
        <v>2.3</v>
      </c>
      <c r="AH9" s="31">
        <v>2</v>
      </c>
      <c r="AI9" s="31">
        <v>4.27</v>
      </c>
      <c r="AJ9" s="31">
        <v>4</v>
      </c>
      <c r="AK9" s="31">
        <f>AF9+AH9+AJ9</f>
        <v>7</v>
      </c>
      <c r="AL9" s="59">
        <v>2</v>
      </c>
      <c r="AM9" s="31">
        <v>15.3</v>
      </c>
      <c r="AN9" s="59">
        <v>3</v>
      </c>
      <c r="AO9" s="31">
        <v>5</v>
      </c>
      <c r="AP9" s="59">
        <v>4</v>
      </c>
      <c r="AQ9" s="31">
        <v>462.6</v>
      </c>
      <c r="AR9" s="59">
        <v>3</v>
      </c>
      <c r="AS9" s="31">
        <v>298</v>
      </c>
      <c r="AT9" s="59">
        <v>3</v>
      </c>
      <c r="AU9" s="31">
        <v>241</v>
      </c>
      <c r="AV9" s="59">
        <v>1</v>
      </c>
      <c r="AW9" s="31">
        <v>88</v>
      </c>
      <c r="AX9" s="59">
        <v>3</v>
      </c>
      <c r="AY9" s="59">
        <v>433</v>
      </c>
      <c r="AZ9" s="59">
        <v>3</v>
      </c>
      <c r="BA9" s="31">
        <v>221</v>
      </c>
      <c r="BB9" s="59">
        <v>1</v>
      </c>
      <c r="BC9" s="54">
        <f>E9+G9+I9+L9+S9+U9+X9+AD9+AL9+AN9+AP9+AR9+AT9+AV9+AX9+AZ9+BB9</f>
        <v>39</v>
      </c>
      <c r="BD9" s="54">
        <v>2</v>
      </c>
      <c r="BE9" s="15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s="16" customFormat="1" ht="27.75" customHeight="1">
      <c r="A10" s="31">
        <v>3</v>
      </c>
      <c r="B10" s="31">
        <v>585</v>
      </c>
      <c r="C10" s="58" t="s">
        <v>16</v>
      </c>
      <c r="D10" s="31">
        <v>339</v>
      </c>
      <c r="E10" s="59">
        <v>1</v>
      </c>
      <c r="F10" s="31">
        <v>405</v>
      </c>
      <c r="G10" s="59">
        <v>3</v>
      </c>
      <c r="H10" s="31">
        <v>4.44</v>
      </c>
      <c r="I10" s="59">
        <v>4</v>
      </c>
      <c r="J10" s="31">
        <v>11</v>
      </c>
      <c r="K10" s="31">
        <v>6.34</v>
      </c>
      <c r="L10" s="59">
        <v>2</v>
      </c>
      <c r="M10" s="31">
        <v>16</v>
      </c>
      <c r="N10" s="31">
        <v>7.12</v>
      </c>
      <c r="O10" s="31">
        <v>3</v>
      </c>
      <c r="P10" s="31">
        <v>2.37</v>
      </c>
      <c r="Q10" s="31">
        <v>2</v>
      </c>
      <c r="R10" s="31">
        <f>+O10+Q10</f>
        <v>5</v>
      </c>
      <c r="S10" s="31" t="s">
        <v>92</v>
      </c>
      <c r="T10" s="31">
        <v>204</v>
      </c>
      <c r="U10" s="59">
        <v>4</v>
      </c>
      <c r="V10" s="31">
        <v>42</v>
      </c>
      <c r="W10" s="31">
        <v>8.3</v>
      </c>
      <c r="X10" s="59">
        <v>4</v>
      </c>
      <c r="Y10" s="31">
        <v>1.58</v>
      </c>
      <c r="Z10" s="31">
        <v>2</v>
      </c>
      <c r="AA10" s="31">
        <v>129</v>
      </c>
      <c r="AB10" s="31">
        <v>4</v>
      </c>
      <c r="AC10" s="31">
        <v>6</v>
      </c>
      <c r="AD10" s="59" t="s">
        <v>59</v>
      </c>
      <c r="AE10" s="31" t="s">
        <v>85</v>
      </c>
      <c r="AF10" s="31" t="s">
        <v>66</v>
      </c>
      <c r="AG10" s="31" t="s">
        <v>91</v>
      </c>
      <c r="AH10" s="31" t="s">
        <v>76</v>
      </c>
      <c r="AI10" s="31" t="s">
        <v>87</v>
      </c>
      <c r="AJ10" s="31" t="s">
        <v>78</v>
      </c>
      <c r="AK10" s="31">
        <f>AF10+AH10+AJ10</f>
        <v>9</v>
      </c>
      <c r="AL10" s="59" t="s">
        <v>76</v>
      </c>
      <c r="AM10" s="31">
        <v>12.55</v>
      </c>
      <c r="AN10" s="59">
        <v>1</v>
      </c>
      <c r="AO10" s="31">
        <v>3</v>
      </c>
      <c r="AP10" s="59" t="s">
        <v>99</v>
      </c>
      <c r="AQ10" s="31">
        <v>385</v>
      </c>
      <c r="AR10" s="59">
        <v>1</v>
      </c>
      <c r="AS10" s="31">
        <v>310</v>
      </c>
      <c r="AT10" s="59">
        <v>2</v>
      </c>
      <c r="AU10" s="31">
        <v>148</v>
      </c>
      <c r="AV10" s="59">
        <v>4</v>
      </c>
      <c r="AW10" s="31">
        <v>125</v>
      </c>
      <c r="AX10" s="59">
        <v>1</v>
      </c>
      <c r="AY10" s="59">
        <v>541</v>
      </c>
      <c r="AZ10" s="59">
        <v>1</v>
      </c>
      <c r="BA10" s="31" t="s">
        <v>150</v>
      </c>
      <c r="BB10" s="59" t="s">
        <v>78</v>
      </c>
      <c r="BC10" s="54">
        <f>E10+G10+I10+L10+2.5+U10+X10+3.5+AL10+AN10+1.5+AR10+AT10+AV10+AX10+AZ10+BB10</f>
        <v>40.5</v>
      </c>
      <c r="BD10" s="54">
        <v>3</v>
      </c>
      <c r="BE10" s="1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s="16" customFormat="1" ht="22.5">
      <c r="A11" s="31">
        <v>4</v>
      </c>
      <c r="B11" s="31">
        <v>388</v>
      </c>
      <c r="C11" s="58" t="s">
        <v>48</v>
      </c>
      <c r="D11" s="31">
        <v>461</v>
      </c>
      <c r="E11" s="59">
        <v>4</v>
      </c>
      <c r="F11" s="31">
        <v>357</v>
      </c>
      <c r="G11" s="59">
        <v>4</v>
      </c>
      <c r="H11" s="31">
        <v>4</v>
      </c>
      <c r="I11" s="59">
        <v>2</v>
      </c>
      <c r="J11" s="31">
        <v>10</v>
      </c>
      <c r="K11" s="31">
        <v>6.35</v>
      </c>
      <c r="L11" s="59">
        <v>3</v>
      </c>
      <c r="M11" s="31">
        <v>16.5</v>
      </c>
      <c r="N11" s="31">
        <v>7.47</v>
      </c>
      <c r="O11" s="31">
        <v>2</v>
      </c>
      <c r="P11" s="31">
        <v>2.46</v>
      </c>
      <c r="Q11" s="31">
        <v>3</v>
      </c>
      <c r="R11" s="31">
        <f>+O11+Q11</f>
        <v>5</v>
      </c>
      <c r="S11" s="31" t="s">
        <v>92</v>
      </c>
      <c r="T11" s="31">
        <v>224</v>
      </c>
      <c r="U11" s="59">
        <v>2</v>
      </c>
      <c r="V11" s="31">
        <v>42</v>
      </c>
      <c r="W11" s="31">
        <v>8</v>
      </c>
      <c r="X11" s="59">
        <v>3</v>
      </c>
      <c r="Y11" s="31">
        <v>2.23</v>
      </c>
      <c r="Z11" s="31">
        <v>4</v>
      </c>
      <c r="AA11" s="31">
        <v>169</v>
      </c>
      <c r="AB11" s="31">
        <v>1</v>
      </c>
      <c r="AC11" s="31">
        <v>5</v>
      </c>
      <c r="AD11" s="59">
        <v>2</v>
      </c>
      <c r="AE11" s="31">
        <v>0.49</v>
      </c>
      <c r="AF11" s="31">
        <v>3</v>
      </c>
      <c r="AG11" s="31">
        <v>4.1</v>
      </c>
      <c r="AH11" s="31">
        <v>4</v>
      </c>
      <c r="AI11" s="31">
        <v>3.27</v>
      </c>
      <c r="AJ11" s="31">
        <v>3</v>
      </c>
      <c r="AK11" s="31">
        <f>AF11+AH11+AJ11</f>
        <v>10</v>
      </c>
      <c r="AL11" s="59">
        <v>4</v>
      </c>
      <c r="AM11" s="31">
        <v>17.05</v>
      </c>
      <c r="AN11" s="59">
        <v>4</v>
      </c>
      <c r="AO11" s="31">
        <v>3</v>
      </c>
      <c r="AP11" s="59" t="s">
        <v>99</v>
      </c>
      <c r="AQ11" s="31">
        <v>783.8</v>
      </c>
      <c r="AR11" s="59">
        <v>4</v>
      </c>
      <c r="AS11" s="31">
        <v>288</v>
      </c>
      <c r="AT11" s="59">
        <v>4</v>
      </c>
      <c r="AU11" s="31">
        <v>195</v>
      </c>
      <c r="AV11" s="59">
        <v>2</v>
      </c>
      <c r="AW11" s="31">
        <v>71</v>
      </c>
      <c r="AX11" s="59">
        <v>4</v>
      </c>
      <c r="AY11" s="59">
        <v>358</v>
      </c>
      <c r="AZ11" s="59">
        <v>4</v>
      </c>
      <c r="BA11" s="31">
        <v>157</v>
      </c>
      <c r="BB11" s="59" t="s">
        <v>59</v>
      </c>
      <c r="BC11" s="54">
        <f>E11+G11+I11+L11+2.5+U11+X11+AD11+AL11+AN11+1.5+AR11+AT11+AV11+AX11+AZ11+3.5</f>
        <v>53.5</v>
      </c>
      <c r="BD11" s="54">
        <v>4</v>
      </c>
      <c r="BE11" s="15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16" customFormat="1" ht="12" customHeight="1">
      <c r="A12" s="3"/>
      <c r="B12" s="3"/>
      <c r="C12" s="3"/>
      <c r="D12" s="3"/>
      <c r="E12" s="3"/>
      <c r="F12" s="3"/>
      <c r="G12" s="3"/>
      <c r="H12" s="21"/>
      <c r="I12" s="3"/>
      <c r="J12" s="3"/>
      <c r="K12" s="3"/>
      <c r="L12" s="3"/>
      <c r="M12" s="3"/>
      <c r="N12" s="3"/>
      <c r="O12" s="3"/>
      <c r="P12" s="3"/>
      <c r="Q12" s="21"/>
      <c r="R12" s="21"/>
      <c r="S12" s="3"/>
      <c r="T12" s="3"/>
      <c r="U12" s="3"/>
      <c r="V12" s="3"/>
      <c r="W12" s="21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5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s="16" customFormat="1" ht="12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15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s="16" customFormat="1" ht="12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15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4" s="4" customFormat="1" ht="15.75" customHeight="1">
      <c r="A15" s="46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7"/>
      <c r="BF15" s="7"/>
      <c r="BG15" s="7"/>
      <c r="BH15" s="7"/>
      <c r="BI15" s="7"/>
      <c r="BJ15" s="7"/>
      <c r="BK15" s="7"/>
      <c r="BL15" s="7"/>
    </row>
    <row r="16" spans="1:64" s="4" customFormat="1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7"/>
      <c r="BF16" s="7"/>
      <c r="BG16" s="7"/>
      <c r="BH16" s="7"/>
      <c r="BI16" s="7"/>
      <c r="BJ16" s="7"/>
      <c r="BK16" s="7"/>
      <c r="BL16" s="7"/>
    </row>
    <row r="17" s="4" customFormat="1" ht="7.5" customHeight="1"/>
    <row r="18" spans="1:64" s="4" customFormat="1" ht="15.75" customHeight="1">
      <c r="A18" s="46" t="s">
        <v>27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7"/>
      <c r="BF18" s="7"/>
      <c r="BG18" s="7"/>
      <c r="BH18" s="7"/>
      <c r="BI18" s="7"/>
      <c r="BJ18" s="7"/>
      <c r="BK18" s="7"/>
      <c r="BL18" s="7"/>
    </row>
  </sheetData>
  <mergeCells count="30">
    <mergeCell ref="BD6:BD7"/>
    <mergeCell ref="A3:BD3"/>
    <mergeCell ref="V6:X6"/>
    <mergeCell ref="A18:BD18"/>
    <mergeCell ref="M6:S6"/>
    <mergeCell ref="A5:X5"/>
    <mergeCell ref="A15:BD15"/>
    <mergeCell ref="H6:I6"/>
    <mergeCell ref="J6:L6"/>
    <mergeCell ref="T6:U6"/>
    <mergeCell ref="Y6:AD6"/>
    <mergeCell ref="A13:BD13"/>
    <mergeCell ref="A1:BD1"/>
    <mergeCell ref="A4:BD4"/>
    <mergeCell ref="A2:BD2"/>
    <mergeCell ref="C6:C7"/>
    <mergeCell ref="D6:E6"/>
    <mergeCell ref="F6:G6"/>
    <mergeCell ref="A6:A7"/>
    <mergeCell ref="B6:B7"/>
    <mergeCell ref="BC6:BC7"/>
    <mergeCell ref="AE6:AL6"/>
    <mergeCell ref="AM6:AN6"/>
    <mergeCell ref="AO6:AP6"/>
    <mergeCell ref="AQ6:AR6"/>
    <mergeCell ref="AW6:AX6"/>
    <mergeCell ref="AY6:AZ6"/>
    <mergeCell ref="BA6:BB6"/>
    <mergeCell ref="AS6:AT6"/>
    <mergeCell ref="AU6:AV6"/>
  </mergeCells>
  <printOptions/>
  <pageMargins left="0.16" right="0.16" top="0.67" bottom="0.18" header="0.16" footer="0.17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2010-05-05T16:36:21Z</cp:lastPrinted>
  <dcterms:created xsi:type="dcterms:W3CDTF">2010-04-11T15:00:02Z</dcterms:created>
  <dcterms:modified xsi:type="dcterms:W3CDTF">2010-05-05T16:43:00Z</dcterms:modified>
  <cp:category/>
  <cp:version/>
  <cp:contentType/>
  <cp:contentStatus/>
</cp:coreProperties>
</file>