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5341" windowWidth="15150" windowHeight="13170" activeTab="0"/>
  </bookViews>
  <sheets>
    <sheet name="Лист1 (2)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<sst xmlns="http://schemas.openxmlformats.org/spreadsheetml/2006/main" count="350" uniqueCount="141">
  <si>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1 возрастная группа</t>
  </si>
  <si>
    <t>№ п\п</t>
  </si>
  <si>
    <t>ОУ</t>
  </si>
  <si>
    <t>Медико-санитарная подготовка</t>
  </si>
  <si>
    <t>Пожарная профилактика</t>
  </si>
  <si>
    <t>КСУ</t>
  </si>
  <si>
    <t>Снаряжение магазина АКМ</t>
  </si>
  <si>
    <t>Операция "Защита"</t>
  </si>
  <si>
    <t>Операция "Дорога безопасности"</t>
  </si>
  <si>
    <t>История</t>
  </si>
  <si>
    <t>С песней по жизни</t>
  </si>
  <si>
    <t>Стрельба из пневматического оружия</t>
  </si>
  <si>
    <t>Конкурс "Равнения на знамена"</t>
  </si>
  <si>
    <t xml:space="preserve">Конкурс "Статен в строю силен в бою" </t>
  </si>
  <si>
    <t>Разборка-сборка АК</t>
  </si>
  <si>
    <t>Силовая гимнастика</t>
  </si>
  <si>
    <t>Бег 60 м</t>
  </si>
  <si>
    <t xml:space="preserve">Туристическая полоса  препятствий </t>
  </si>
  <si>
    <t xml:space="preserve">Операция "Следопыт" </t>
  </si>
  <si>
    <t xml:space="preserve">Общее сумма баллов </t>
  </si>
  <si>
    <t xml:space="preserve">Итоговое место </t>
  </si>
  <si>
    <t>Практика МСП</t>
  </si>
  <si>
    <t>Теория МСП</t>
  </si>
  <si>
    <t>Лекарственные растения</t>
  </si>
  <si>
    <t>Сумма мест</t>
  </si>
  <si>
    <t>Место</t>
  </si>
  <si>
    <t>Теория</t>
  </si>
  <si>
    <t>Эстафета</t>
  </si>
  <si>
    <t>Надевание противогаза</t>
  </si>
  <si>
    <t>Надевание ОЗК</t>
  </si>
  <si>
    <t>Эвакуация пострадавшего</t>
  </si>
  <si>
    <t>Фигурное вождение велосипеда</t>
  </si>
  <si>
    <t>Результат</t>
  </si>
  <si>
    <t>2</t>
  </si>
  <si>
    <t>1</t>
  </si>
  <si>
    <t>4</t>
  </si>
  <si>
    <t>7</t>
  </si>
  <si>
    <t>6</t>
  </si>
  <si>
    <t>5</t>
  </si>
  <si>
    <t>3</t>
  </si>
  <si>
    <t>Главный судья соревнований: _______________________/Клюйков С.Е./</t>
  </si>
  <si>
    <t>Кировский район Санкт-Петербурга</t>
  </si>
  <si>
    <t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</t>
  </si>
  <si>
    <t>8</t>
  </si>
  <si>
    <t>9</t>
  </si>
  <si>
    <t>Скоростная выносливость (кросс)</t>
  </si>
  <si>
    <t>Теория (Азбука безопасности)</t>
  </si>
  <si>
    <t>Теория (Огнетушители, Знаки)</t>
  </si>
  <si>
    <t>время</t>
  </si>
  <si>
    <t>1-2</t>
  </si>
  <si>
    <t>-</t>
  </si>
  <si>
    <t>84</t>
  </si>
  <si>
    <t>3-4</t>
  </si>
  <si>
    <t>Сводно-итоговый протокол</t>
  </si>
  <si>
    <t xml:space="preserve"> апрель 2015 года</t>
  </si>
  <si>
    <t>Финал детско-юношеских оборонно-спортивных и туристских игр "Зарница - 2015"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XХ соревнования "Школа безопасности" Кировского района г. Санкт-Петербурга</t>
  </si>
  <si>
    <t>8:00</t>
  </si>
  <si>
    <t>4:02</t>
  </si>
  <si>
    <t>5:30</t>
  </si>
  <si>
    <t>7:58</t>
  </si>
  <si>
    <t>7:28</t>
  </si>
  <si>
    <t>5:50</t>
  </si>
  <si>
    <t>493-2</t>
  </si>
  <si>
    <t>2:34,00</t>
  </si>
  <si>
    <t>6:53</t>
  </si>
  <si>
    <t>249-1</t>
  </si>
  <si>
    <t>4:33,53</t>
  </si>
  <si>
    <t>7:44</t>
  </si>
  <si>
    <t>35 (7:45)</t>
  </si>
  <si>
    <t>249-2</t>
  </si>
  <si>
    <t>4:28,59</t>
  </si>
  <si>
    <t>60 (3:56)</t>
  </si>
  <si>
    <t>7-8</t>
  </si>
  <si>
    <t>7:30</t>
  </si>
  <si>
    <t>35 (7:55)</t>
  </si>
  <si>
    <t>493-1</t>
  </si>
  <si>
    <t>3:06,29</t>
  </si>
  <si>
    <t>4:38</t>
  </si>
  <si>
    <t>4:57,94</t>
  </si>
  <si>
    <t>6:56</t>
  </si>
  <si>
    <t>3:32,50</t>
  </si>
  <si>
    <t>60 (4:15)</t>
  </si>
  <si>
    <t>2:34,68</t>
  </si>
  <si>
    <t>4:53</t>
  </si>
  <si>
    <t>2:39,97</t>
  </si>
  <si>
    <t>6:28</t>
  </si>
  <si>
    <t>4:06,50</t>
  </si>
  <si>
    <t>6:02</t>
  </si>
  <si>
    <t>250-1</t>
  </si>
  <si>
    <t>6:30,54</t>
  </si>
  <si>
    <t>6:46</t>
  </si>
  <si>
    <t>40 (8:00)</t>
  </si>
  <si>
    <t>3:32,35</t>
  </si>
  <si>
    <t>5:06</t>
  </si>
  <si>
    <t>3:32,31</t>
  </si>
  <si>
    <t>5:47</t>
  </si>
  <si>
    <t>250-2</t>
  </si>
  <si>
    <t>6:26,56</t>
  </si>
  <si>
    <t>78 (7:11)</t>
  </si>
  <si>
    <t>13 (7:08)</t>
  </si>
  <si>
    <t>7:00</t>
  </si>
  <si>
    <t>3:50,06</t>
  </si>
  <si>
    <t>70 (7:45)</t>
  </si>
  <si>
    <t>4:12,84</t>
  </si>
  <si>
    <t>13 (8:00)</t>
  </si>
  <si>
    <t>5:31</t>
  </si>
  <si>
    <t>40 (7:20)</t>
  </si>
  <si>
    <t>4:10,19</t>
  </si>
  <si>
    <t>78 (5:41)</t>
  </si>
  <si>
    <t>7:48</t>
  </si>
  <si>
    <t>70 (8:00)</t>
  </si>
  <si>
    <t>77</t>
  </si>
  <si>
    <t>203</t>
  </si>
  <si>
    <t>82</t>
  </si>
  <si>
    <t>53</t>
  </si>
  <si>
    <t>79</t>
  </si>
  <si>
    <t>41</t>
  </si>
  <si>
    <t>70</t>
  </si>
  <si>
    <t>287</t>
  </si>
  <si>
    <t>101</t>
  </si>
  <si>
    <t>233</t>
  </si>
  <si>
    <t>157</t>
  </si>
  <si>
    <t>223</t>
  </si>
  <si>
    <t>125</t>
  </si>
  <si>
    <t>0</t>
  </si>
  <si>
    <t>Главный секретарь соревнований: _______________________/Шепелевич Д.С./</t>
  </si>
  <si>
    <t>4-5</t>
  </si>
  <si>
    <t>7-9</t>
  </si>
  <si>
    <t>6,5</t>
  </si>
  <si>
    <t>4,5</t>
  </si>
  <si>
    <t>9,5</t>
  </si>
  <si>
    <t>8,5</t>
  </si>
  <si>
    <t>6-7</t>
  </si>
  <si>
    <t>13</t>
  </si>
  <si>
    <t>\3,5</t>
  </si>
  <si>
    <t>5,5</t>
  </si>
  <si>
    <t>3-5</t>
  </si>
  <si>
    <t>19</t>
  </si>
  <si>
    <t>20</t>
  </si>
  <si>
    <t>2 возрастная группа</t>
  </si>
  <si>
    <t>3 возрастная группа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</si>
</sst>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h:mm;@"/>
    <numFmt numFmtId="166" formatCode="h:mm:ss;@"/>
    <numFmt numFmtId="167" formatCode="0.0"/>
    <numFmt numFmtId="168" formatCode="[$-FC19]d\ mmmm\ yyyy\ &quot;г.&quot;"/>
    <numFmt numFmtId="169" formatCode="[h]:mm:ss;@"/>
    <numFmt numFmtId="170" formatCode="mm:ss.0;@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3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textRotation="90" wrapText="1"/>
    </xf>
    <xf numFmtId="2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21" fillId="0" borderId="11" xfId="52" applyFont="1" applyBorder="1" applyAlignment="1">
      <alignment horizontal="center" vertical="center" textRotation="90" wrapText="1"/>
      <protection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2" fontId="21" fillId="0" borderId="11" xfId="52" applyNumberFormat="1" applyFont="1" applyBorder="1" applyAlignment="1">
      <alignment horizontal="center" vertical="center" textRotation="90" wrapText="1"/>
      <protection/>
    </xf>
    <xf numFmtId="0" fontId="21" fillId="6" borderId="11" xfId="0" applyFont="1" applyFill="1" applyBorder="1" applyAlignment="1">
      <alignment horizontal="center" vertical="center" textRotation="90" wrapText="1"/>
    </xf>
    <xf numFmtId="49" fontId="21" fillId="0" borderId="11" xfId="0" applyNumberFormat="1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textRotation="90" wrapText="1"/>
    </xf>
    <xf numFmtId="0" fontId="21" fillId="0" borderId="11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textRotation="90" wrapText="1"/>
    </xf>
    <xf numFmtId="2" fontId="18" fillId="0" borderId="0" xfId="0" applyNumberFormat="1" applyFont="1" applyAlignment="1">
      <alignment horizontal="center" vertical="center" wrapText="1"/>
    </xf>
    <xf numFmtId="169" fontId="21" fillId="0" borderId="11" xfId="0" applyNumberFormat="1" applyFont="1" applyBorder="1" applyAlignment="1">
      <alignment horizontal="center" vertical="center" textRotation="90" wrapText="1"/>
    </xf>
    <xf numFmtId="169" fontId="18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center"/>
    </xf>
    <xf numFmtId="2" fontId="21" fillId="18" borderId="11" xfId="0" applyNumberFormat="1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11" xfId="0" applyNumberFormat="1" applyFont="1" applyFill="1" applyBorder="1" applyAlignment="1">
      <alignment horizontal="center" vertical="center"/>
    </xf>
    <xf numFmtId="2" fontId="21" fillId="18" borderId="11" xfId="0" applyNumberFormat="1" applyFont="1" applyFill="1" applyBorder="1" applyAlignment="1">
      <alignment horizontal="center" vertical="center" wrapText="1"/>
    </xf>
    <xf numFmtId="49" fontId="21" fillId="18" borderId="11" xfId="0" applyNumberFormat="1" applyFont="1" applyFill="1" applyBorder="1" applyAlignment="1">
      <alignment horizontal="center" vertical="center"/>
    </xf>
    <xf numFmtId="49" fontId="21" fillId="18" borderId="11" xfId="0" applyNumberFormat="1" applyFont="1" applyFill="1" applyBorder="1" applyAlignment="1">
      <alignment horizontal="center" vertical="center" wrapText="1"/>
    </xf>
    <xf numFmtId="0" fontId="20" fillId="18" borderId="11" xfId="0" applyNumberFormat="1" applyFont="1" applyFill="1" applyBorder="1" applyAlignment="1">
      <alignment horizontal="center" vertical="center" wrapText="1"/>
    </xf>
    <xf numFmtId="49" fontId="20" fillId="18" borderId="11" xfId="0" applyNumberFormat="1" applyFont="1" applyFill="1" applyBorder="1" applyAlignment="1">
      <alignment horizontal="center" vertical="center" wrapText="1"/>
    </xf>
    <xf numFmtId="2" fontId="20" fillId="18" borderId="11" xfId="0" applyNumberFormat="1" applyFont="1" applyFill="1" applyBorder="1" applyAlignment="1">
      <alignment horizontal="center" vertical="center" wrapText="1"/>
    </xf>
    <xf numFmtId="2" fontId="18" fillId="19" borderId="12" xfId="52" applyNumberFormat="1" applyFont="1" applyFill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6" borderId="11" xfId="52" applyFont="1" applyFill="1" applyBorder="1" applyAlignment="1">
      <alignment horizontal="center" vertical="center"/>
      <protection/>
    </xf>
    <xf numFmtId="49" fontId="18" fillId="6" borderId="11" xfId="52" applyNumberFormat="1" applyFont="1" applyFill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5" fillId="18" borderId="11" xfId="52" applyFont="1" applyFill="1" applyBorder="1" applyAlignment="1">
      <alignment horizontal="center" vertical="center"/>
      <protection/>
    </xf>
    <xf numFmtId="166" fontId="18" fillId="0" borderId="11" xfId="52" applyNumberFormat="1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 vertical="center"/>
      <protection/>
    </xf>
    <xf numFmtId="0" fontId="18" fillId="19" borderId="11" xfId="52" applyFont="1" applyFill="1" applyBorder="1" applyAlignment="1">
      <alignment horizontal="center" vertical="center"/>
      <protection/>
    </xf>
    <xf numFmtId="49" fontId="26" fillId="18" borderId="11" xfId="52" applyNumberFormat="1" applyFont="1" applyFill="1" applyBorder="1" applyAlignment="1">
      <alignment horizontal="center" vertical="center"/>
      <protection/>
    </xf>
    <xf numFmtId="0" fontId="18" fillId="18" borderId="11" xfId="52" applyFont="1" applyFill="1" applyBorder="1" applyAlignment="1">
      <alignment horizontal="center" vertical="center"/>
      <protection/>
    </xf>
    <xf numFmtId="0" fontId="18" fillId="20" borderId="11" xfId="52" applyFont="1" applyFill="1" applyBorder="1" applyAlignment="1">
      <alignment horizontal="center" vertical="center"/>
      <protection/>
    </xf>
    <xf numFmtId="0" fontId="18" fillId="19" borderId="11" xfId="52" applyFont="1" applyFill="1" applyBorder="1" applyAlignment="1">
      <alignment horizontal="center" vertical="center"/>
      <protection/>
    </xf>
    <xf numFmtId="0" fontId="21" fillId="0" borderId="11" xfId="52" applyNumberFormat="1" applyFont="1" applyBorder="1" applyAlignment="1">
      <alignment horizontal="center" vertical="center"/>
      <protection/>
    </xf>
    <xf numFmtId="49" fontId="26" fillId="18" borderId="11" xfId="52" applyNumberFormat="1" applyFont="1" applyFill="1" applyBorder="1" applyAlignment="1">
      <alignment horizontal="center" vertical="center"/>
      <protection/>
    </xf>
    <xf numFmtId="0" fontId="18" fillId="18" borderId="11" xfId="52" applyFont="1" applyFill="1" applyBorder="1" applyAlignment="1">
      <alignment horizontal="center" vertical="center"/>
      <protection/>
    </xf>
    <xf numFmtId="0" fontId="18" fillId="20" borderId="11" xfId="52" applyFont="1" applyFill="1" applyBorder="1" applyAlignment="1">
      <alignment horizontal="center" vertical="center"/>
      <protection/>
    </xf>
    <xf numFmtId="0" fontId="18" fillId="19" borderId="11" xfId="52" applyFont="1" applyFill="1" applyBorder="1" applyAlignment="1">
      <alignment horizontal="center" vertical="center"/>
      <protection/>
    </xf>
    <xf numFmtId="167" fontId="21" fillId="0" borderId="11" xfId="52" applyNumberFormat="1" applyFont="1" applyBorder="1" applyAlignment="1">
      <alignment horizontal="center" vertical="center"/>
      <protection/>
    </xf>
    <xf numFmtId="1" fontId="21" fillId="0" borderId="11" xfId="52" applyNumberFormat="1" applyFont="1" applyBorder="1" applyAlignment="1">
      <alignment horizontal="center" vertical="center"/>
      <protection/>
    </xf>
    <xf numFmtId="49" fontId="26" fillId="18" borderId="11" xfId="52" applyNumberFormat="1" applyFont="1" applyFill="1" applyBorder="1" applyAlignment="1">
      <alignment horizontal="center" vertical="center"/>
      <protection/>
    </xf>
    <xf numFmtId="0" fontId="21" fillId="18" borderId="11" xfId="0" applyFont="1" applyFill="1" applyBorder="1" applyAlignment="1">
      <alignment horizontal="center" vertical="center" textRotation="90" wrapText="1"/>
    </xf>
    <xf numFmtId="0" fontId="18" fillId="18" borderId="0" xfId="0" applyFont="1" applyFill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49" fontId="21" fillId="21" borderId="11" xfId="0" applyNumberFormat="1" applyFont="1" applyFill="1" applyBorder="1" applyAlignment="1">
      <alignment horizontal="center" vertical="center" wrapText="1"/>
    </xf>
    <xf numFmtId="49" fontId="20" fillId="21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6" borderId="11" xfId="0" applyFont="1" applyFill="1" applyBorder="1" applyAlignment="1">
      <alignment horizontal="center" vertical="center" textRotation="90" wrapText="1"/>
    </xf>
    <xf numFmtId="0" fontId="23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52" applyFont="1" applyBorder="1" applyAlignment="1">
      <alignment horizontal="center" vertical="center" textRotation="90" wrapText="1"/>
      <protection/>
    </xf>
    <xf numFmtId="0" fontId="21" fillId="0" borderId="14" xfId="52" applyFont="1" applyBorder="1" applyAlignment="1">
      <alignment horizontal="center" vertical="center" textRotation="90" wrapText="1"/>
      <protection/>
    </xf>
    <xf numFmtId="0" fontId="21" fillId="0" borderId="15" xfId="52" applyFont="1" applyBorder="1" applyAlignment="1">
      <alignment horizontal="center" vertical="center" textRotation="90" wrapText="1"/>
      <protection/>
    </xf>
    <xf numFmtId="0" fontId="18" fillId="0" borderId="0" xfId="0" applyFont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textRotation="90" wrapText="1"/>
    </xf>
    <xf numFmtId="0" fontId="21" fillId="0" borderId="11" xfId="52" applyFont="1" applyBorder="1" applyAlignment="1">
      <alignment horizontal="center" vertical="center" textRotation="90" wrapText="1"/>
      <protection/>
    </xf>
    <xf numFmtId="20" fontId="18" fillId="19" borderId="11" xfId="52" applyNumberFormat="1" applyFont="1" applyFill="1" applyBorder="1" applyAlignment="1">
      <alignment horizontal="center" vertical="center"/>
      <protection/>
    </xf>
    <xf numFmtId="0" fontId="20" fillId="21" borderId="11" xfId="0" applyFont="1" applyFill="1" applyBorder="1" applyAlignment="1">
      <alignment horizontal="center" vertical="center" wrapText="1"/>
    </xf>
    <xf numFmtId="49" fontId="18" fillId="21" borderId="11" xfId="52" applyNumberFormat="1" applyFont="1" applyFill="1" applyBorder="1" applyAlignment="1">
      <alignment horizontal="center" vertical="center"/>
      <protection/>
    </xf>
    <xf numFmtId="49" fontId="18" fillId="0" borderId="11" xfId="52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0" fontId="21" fillId="18" borderId="11" xfId="0" applyNumberFormat="1" applyFont="1" applyFill="1" applyBorder="1" applyAlignment="1">
      <alignment horizontal="center" vertical="center"/>
    </xf>
    <xf numFmtId="47" fontId="18" fillId="0" borderId="11" xfId="52" applyNumberFormat="1" applyFont="1" applyBorder="1" applyAlignment="1">
      <alignment horizontal="center" vertical="center"/>
      <protection/>
    </xf>
    <xf numFmtId="167" fontId="18" fillId="19" borderId="11" xfId="52" applyNumberFormat="1" applyFont="1" applyFill="1" applyBorder="1" applyAlignment="1">
      <alignment horizontal="center" vertical="center"/>
      <protection/>
    </xf>
    <xf numFmtId="167" fontId="21" fillId="18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390525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61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47625</xdr:colOff>
      <xdr:row>0</xdr:row>
      <xdr:rowOff>76200</xdr:rowOff>
    </xdr:from>
    <xdr:to>
      <xdr:col>62</xdr:col>
      <xdr:colOff>0</xdr:colOff>
      <xdr:row>1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54625" y="762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"/>
  <sheetViews>
    <sheetView tabSelected="1" zoomScale="90" zoomScaleNormal="90" zoomScalePageLayoutView="0" workbookViewId="0" topLeftCell="A1">
      <selection activeCell="A3" sqref="A3:J3"/>
    </sheetView>
  </sheetViews>
  <sheetFormatPr defaultColWidth="9.140625" defaultRowHeight="15"/>
  <cols>
    <col min="1" max="1" width="3.421875" style="1" bestFit="1" customWidth="1"/>
    <col min="2" max="2" width="5.8515625" style="1" bestFit="1" customWidth="1"/>
    <col min="3" max="3" width="8.421875" style="10" bestFit="1" customWidth="1"/>
    <col min="4" max="4" width="3.421875" style="1" bestFit="1" customWidth="1"/>
    <col min="5" max="5" width="9.8515625" style="1" bestFit="1" customWidth="1"/>
    <col min="6" max="6" width="3.421875" style="1" bestFit="1" customWidth="1"/>
    <col min="7" max="7" width="8.421875" style="1" customWidth="1"/>
    <col min="8" max="8" width="4.421875" style="1" bestFit="1" customWidth="1"/>
    <col min="9" max="9" width="6.00390625" style="1" bestFit="1" customWidth="1"/>
    <col min="10" max="10" width="3.421875" style="1" bestFit="1" customWidth="1"/>
    <col min="11" max="11" width="4.8515625" style="1" bestFit="1" customWidth="1"/>
    <col min="12" max="12" width="4.00390625" style="1" bestFit="1" customWidth="1"/>
    <col min="13" max="13" width="3.421875" style="1" bestFit="1" customWidth="1"/>
    <col min="14" max="14" width="9.8515625" style="1" bestFit="1" customWidth="1"/>
    <col min="15" max="15" width="3.421875" style="1" bestFit="1" customWidth="1"/>
    <col min="16" max="16" width="4.421875" style="1" bestFit="1" customWidth="1"/>
    <col min="17" max="18" width="3.421875" style="1" bestFit="1" customWidth="1"/>
    <col min="19" max="19" width="3.7109375" style="1" bestFit="1" customWidth="1"/>
    <col min="20" max="20" width="4.8515625" style="1" bestFit="1" customWidth="1"/>
    <col min="21" max="21" width="3.421875" style="1" bestFit="1" customWidth="1"/>
    <col min="22" max="22" width="4.8515625" style="1" bestFit="1" customWidth="1"/>
    <col min="23" max="23" width="3.421875" style="1" bestFit="1" customWidth="1"/>
    <col min="24" max="24" width="8.421875" style="1" bestFit="1" customWidth="1"/>
    <col min="25" max="25" width="3.421875" style="1" bestFit="1" customWidth="1"/>
    <col min="26" max="26" width="6.00390625" style="19" bestFit="1" customWidth="1"/>
    <col min="27" max="27" width="3.57421875" style="1" bestFit="1" customWidth="1"/>
    <col min="28" max="28" width="4.421875" style="1" bestFit="1" customWidth="1"/>
    <col min="29" max="29" width="3.421875" style="1" bestFit="1" customWidth="1"/>
    <col min="30" max="30" width="6.8515625" style="23" bestFit="1" customWidth="1"/>
    <col min="31" max="31" width="3.421875" style="1" bestFit="1" customWidth="1"/>
    <col min="32" max="32" width="3.57421875" style="1" bestFit="1" customWidth="1"/>
    <col min="33" max="33" width="3.7109375" style="1" bestFit="1" customWidth="1"/>
    <col min="34" max="34" width="4.00390625" style="1" bestFit="1" customWidth="1"/>
    <col min="35" max="35" width="3.421875" style="1" bestFit="1" customWidth="1"/>
    <col min="36" max="36" width="6.8515625" style="1" bestFit="1" customWidth="1"/>
    <col min="37" max="37" width="3.421875" style="1" bestFit="1" customWidth="1"/>
    <col min="38" max="38" width="5.8515625" style="1" bestFit="1" customWidth="1"/>
    <col min="39" max="39" width="3.7109375" style="1" bestFit="1" customWidth="1"/>
    <col min="40" max="40" width="4.8515625" style="1" bestFit="1" customWidth="1"/>
    <col min="41" max="41" width="4.421875" style="1" bestFit="1" customWidth="1"/>
    <col min="42" max="42" width="4.8515625" style="1" bestFit="1" customWidth="1"/>
    <col min="43" max="43" width="3.421875" style="1" bestFit="1" customWidth="1"/>
    <col min="44" max="44" width="4.28125" style="58" bestFit="1" customWidth="1"/>
    <col min="45" max="45" width="3.421875" style="58" bestFit="1" customWidth="1"/>
    <col min="46" max="46" width="3.421875" style="1" bestFit="1" customWidth="1"/>
    <col min="47" max="47" width="3.421875" style="1" customWidth="1"/>
    <col min="48" max="48" width="4.28125" style="1" bestFit="1" customWidth="1"/>
    <col min="49" max="49" width="3.8515625" style="1" bestFit="1" customWidth="1"/>
    <col min="50" max="50" width="4.28125" style="1" bestFit="1" customWidth="1"/>
    <col min="51" max="51" width="3.421875" style="1" bestFit="1" customWidth="1"/>
    <col min="52" max="52" width="4.28125" style="1" bestFit="1" customWidth="1"/>
    <col min="53" max="53" width="3.421875" style="1" bestFit="1" customWidth="1"/>
    <col min="54" max="54" width="4.28125" style="1" bestFit="1" customWidth="1"/>
    <col min="55" max="55" width="3.57421875" style="1" bestFit="1" customWidth="1"/>
    <col min="56" max="56" width="4.28125" style="1" bestFit="1" customWidth="1"/>
    <col min="57" max="57" width="3.421875" style="1" bestFit="1" customWidth="1"/>
    <col min="58" max="58" width="5.8515625" style="21" bestFit="1" customWidth="1"/>
    <col min="59" max="59" width="3.421875" style="1" bestFit="1" customWidth="1"/>
    <col min="60" max="60" width="4.28125" style="1" bestFit="1" customWidth="1"/>
    <col min="61" max="61" width="3.421875" style="1" bestFit="1" customWidth="1"/>
    <col min="62" max="62" width="7.28125" style="19" bestFit="1" customWidth="1"/>
    <col min="63" max="63" width="5.8515625" style="1" bestFit="1" customWidth="1"/>
    <col min="64" max="64" width="5.8515625" style="1" customWidth="1"/>
    <col min="65" max="16384" width="9.140625" style="1" customWidth="1"/>
  </cols>
  <sheetData>
    <row r="1" spans="1:63" ht="59.25" customHeight="1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</row>
    <row r="2" spans="1:63" ht="19.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ht="21.75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2"/>
      <c r="L3" s="2"/>
      <c r="M3" s="2"/>
      <c r="N3" s="2"/>
      <c r="O3" s="2"/>
      <c r="P3" s="2"/>
      <c r="Q3" s="2"/>
      <c r="R3" s="2"/>
      <c r="S3" s="2"/>
      <c r="T3" s="2"/>
      <c r="U3" s="68" t="s">
        <v>41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</row>
    <row r="4" spans="1:63" s="4" customFormat="1" ht="64.5" customHeight="1">
      <c r="A4" s="63" t="s">
        <v>1</v>
      </c>
      <c r="B4" s="63" t="s">
        <v>2</v>
      </c>
      <c r="C4" s="69" t="s">
        <v>3</v>
      </c>
      <c r="D4" s="69"/>
      <c r="E4" s="69"/>
      <c r="F4" s="69"/>
      <c r="G4" s="69"/>
      <c r="H4" s="69"/>
      <c r="I4" s="69"/>
      <c r="J4" s="69"/>
      <c r="K4" s="69" t="s">
        <v>4</v>
      </c>
      <c r="L4" s="69"/>
      <c r="M4" s="69"/>
      <c r="N4" s="69"/>
      <c r="O4" s="69"/>
      <c r="P4" s="69"/>
      <c r="Q4" s="69"/>
      <c r="R4" s="69"/>
      <c r="S4" s="69"/>
      <c r="T4" s="63" t="s">
        <v>5</v>
      </c>
      <c r="U4" s="63"/>
      <c r="V4" s="63" t="s">
        <v>6</v>
      </c>
      <c r="W4" s="63"/>
      <c r="X4" s="69" t="s">
        <v>7</v>
      </c>
      <c r="Y4" s="69"/>
      <c r="Z4" s="69"/>
      <c r="AA4" s="69"/>
      <c r="AB4" s="69"/>
      <c r="AC4" s="69"/>
      <c r="AD4" s="69"/>
      <c r="AE4" s="69"/>
      <c r="AF4" s="69"/>
      <c r="AG4" s="69"/>
      <c r="AH4" s="69" t="s">
        <v>8</v>
      </c>
      <c r="AI4" s="69"/>
      <c r="AJ4" s="69"/>
      <c r="AK4" s="69"/>
      <c r="AL4" s="69"/>
      <c r="AM4" s="69"/>
      <c r="AN4" s="63" t="s">
        <v>9</v>
      </c>
      <c r="AO4" s="63"/>
      <c r="AP4" s="63" t="s">
        <v>10</v>
      </c>
      <c r="AQ4" s="63"/>
      <c r="AR4" s="74" t="s">
        <v>11</v>
      </c>
      <c r="AS4" s="74"/>
      <c r="AT4" s="63" t="s">
        <v>12</v>
      </c>
      <c r="AU4" s="63"/>
      <c r="AV4" s="63" t="s">
        <v>13</v>
      </c>
      <c r="AW4" s="63"/>
      <c r="AX4" s="63" t="s">
        <v>14</v>
      </c>
      <c r="AY4" s="63"/>
      <c r="AZ4" s="63" t="s">
        <v>15</v>
      </c>
      <c r="BA4" s="63"/>
      <c r="BB4" s="63" t="s">
        <v>45</v>
      </c>
      <c r="BC4" s="63"/>
      <c r="BD4" s="63" t="s">
        <v>16</v>
      </c>
      <c r="BE4" s="63"/>
      <c r="BF4" s="63" t="s">
        <v>17</v>
      </c>
      <c r="BG4" s="63"/>
      <c r="BH4" s="63" t="s">
        <v>18</v>
      </c>
      <c r="BI4" s="63"/>
      <c r="BJ4" s="62" t="s">
        <v>19</v>
      </c>
      <c r="BK4" s="63" t="s">
        <v>20</v>
      </c>
    </row>
    <row r="5" spans="1:63" s="5" customFormat="1" ht="90" customHeight="1">
      <c r="A5" s="63"/>
      <c r="B5" s="63"/>
      <c r="C5" s="63" t="s">
        <v>21</v>
      </c>
      <c r="D5" s="63"/>
      <c r="E5" s="63" t="s">
        <v>22</v>
      </c>
      <c r="F5" s="63"/>
      <c r="G5" s="63" t="s">
        <v>23</v>
      </c>
      <c r="H5" s="63"/>
      <c r="I5" s="63" t="s">
        <v>24</v>
      </c>
      <c r="J5" s="64" t="s">
        <v>25</v>
      </c>
      <c r="K5" s="70" t="s">
        <v>46</v>
      </c>
      <c r="L5" s="71"/>
      <c r="M5" s="72"/>
      <c r="N5" s="75" t="s">
        <v>47</v>
      </c>
      <c r="O5" s="75"/>
      <c r="P5" s="63" t="s">
        <v>27</v>
      </c>
      <c r="Q5" s="63"/>
      <c r="R5" s="63" t="s">
        <v>24</v>
      </c>
      <c r="S5" s="64" t="s">
        <v>25</v>
      </c>
      <c r="T5" s="63"/>
      <c r="U5" s="63"/>
      <c r="V5" s="63"/>
      <c r="W5" s="63"/>
      <c r="X5" s="63" t="s">
        <v>26</v>
      </c>
      <c r="Y5" s="63"/>
      <c r="Z5" s="63" t="s">
        <v>28</v>
      </c>
      <c r="AA5" s="63"/>
      <c r="AB5" s="63" t="s">
        <v>29</v>
      </c>
      <c r="AC5" s="63"/>
      <c r="AD5" s="63" t="s">
        <v>30</v>
      </c>
      <c r="AE5" s="63"/>
      <c r="AF5" s="63" t="s">
        <v>24</v>
      </c>
      <c r="AG5" s="63" t="s">
        <v>25</v>
      </c>
      <c r="AH5" s="63" t="s">
        <v>26</v>
      </c>
      <c r="AI5" s="63"/>
      <c r="AJ5" s="63" t="s">
        <v>31</v>
      </c>
      <c r="AK5" s="63"/>
      <c r="AL5" s="63" t="s">
        <v>24</v>
      </c>
      <c r="AM5" s="63" t="s">
        <v>25</v>
      </c>
      <c r="AN5" s="63"/>
      <c r="AO5" s="63"/>
      <c r="AP5" s="63"/>
      <c r="AQ5" s="63"/>
      <c r="AR5" s="74"/>
      <c r="AS5" s="74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2"/>
      <c r="BK5" s="63"/>
    </row>
    <row r="6" spans="1:63" s="10" customFormat="1" ht="52.5" customHeight="1">
      <c r="A6" s="63"/>
      <c r="B6" s="63"/>
      <c r="C6" s="9" t="s">
        <v>32</v>
      </c>
      <c r="D6" s="9" t="s">
        <v>25</v>
      </c>
      <c r="E6" s="9" t="s">
        <v>32</v>
      </c>
      <c r="F6" s="9" t="s">
        <v>25</v>
      </c>
      <c r="G6" s="9" t="s">
        <v>32</v>
      </c>
      <c r="H6" s="9" t="s">
        <v>25</v>
      </c>
      <c r="I6" s="63"/>
      <c r="J6" s="64"/>
      <c r="K6" s="8" t="s">
        <v>32</v>
      </c>
      <c r="L6" s="11" t="s">
        <v>48</v>
      </c>
      <c r="M6" s="8" t="s">
        <v>25</v>
      </c>
      <c r="N6" s="8" t="s">
        <v>32</v>
      </c>
      <c r="O6" s="8" t="s">
        <v>25</v>
      </c>
      <c r="P6" s="9" t="s">
        <v>32</v>
      </c>
      <c r="Q6" s="9" t="s">
        <v>25</v>
      </c>
      <c r="R6" s="63"/>
      <c r="S6" s="64"/>
      <c r="T6" s="9" t="s">
        <v>32</v>
      </c>
      <c r="U6" s="12" t="s">
        <v>25</v>
      </c>
      <c r="V6" s="9" t="s">
        <v>32</v>
      </c>
      <c r="W6" s="12" t="s">
        <v>25</v>
      </c>
      <c r="X6" s="9" t="s">
        <v>32</v>
      </c>
      <c r="Y6" s="9" t="s">
        <v>25</v>
      </c>
      <c r="Z6" s="17" t="s">
        <v>32</v>
      </c>
      <c r="AA6" s="9" t="s">
        <v>25</v>
      </c>
      <c r="AB6" s="9" t="s">
        <v>32</v>
      </c>
      <c r="AC6" s="9" t="s">
        <v>32</v>
      </c>
      <c r="AD6" s="22" t="s">
        <v>32</v>
      </c>
      <c r="AE6" s="9" t="s">
        <v>25</v>
      </c>
      <c r="AF6" s="63"/>
      <c r="AG6" s="63"/>
      <c r="AH6" s="9" t="s">
        <v>32</v>
      </c>
      <c r="AI6" s="9" t="s">
        <v>25</v>
      </c>
      <c r="AJ6" s="9" t="s">
        <v>32</v>
      </c>
      <c r="AK6" s="9" t="s">
        <v>25</v>
      </c>
      <c r="AL6" s="63"/>
      <c r="AM6" s="63"/>
      <c r="AN6" s="9" t="s">
        <v>32</v>
      </c>
      <c r="AO6" s="13" t="s">
        <v>25</v>
      </c>
      <c r="AP6" s="9" t="s">
        <v>32</v>
      </c>
      <c r="AQ6" s="9" t="s">
        <v>25</v>
      </c>
      <c r="AR6" s="57" t="s">
        <v>32</v>
      </c>
      <c r="AS6" s="57" t="s">
        <v>25</v>
      </c>
      <c r="AT6" s="9" t="s">
        <v>32</v>
      </c>
      <c r="AU6" s="9" t="s">
        <v>25</v>
      </c>
      <c r="AV6" s="9" t="s">
        <v>32</v>
      </c>
      <c r="AW6" s="9" t="s">
        <v>25</v>
      </c>
      <c r="AX6" s="9" t="s">
        <v>32</v>
      </c>
      <c r="AY6" s="9" t="s">
        <v>25</v>
      </c>
      <c r="AZ6" s="9" t="s">
        <v>32</v>
      </c>
      <c r="BA6" s="9" t="s">
        <v>25</v>
      </c>
      <c r="BB6" s="9" t="s">
        <v>32</v>
      </c>
      <c r="BC6" s="9" t="s">
        <v>25</v>
      </c>
      <c r="BD6" s="9" t="s">
        <v>32</v>
      </c>
      <c r="BE6" s="9" t="s">
        <v>25</v>
      </c>
      <c r="BF6" s="20" t="s">
        <v>32</v>
      </c>
      <c r="BG6" s="9" t="s">
        <v>25</v>
      </c>
      <c r="BH6" s="9" t="s">
        <v>32</v>
      </c>
      <c r="BI6" s="9" t="s">
        <v>25</v>
      </c>
      <c r="BJ6" s="18"/>
      <c r="BK6" s="14"/>
    </row>
    <row r="7" spans="1:63" s="4" customFormat="1" ht="12.7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</row>
    <row r="8" spans="1:65" s="4" customFormat="1" ht="33.75" customHeight="1">
      <c r="A8" s="25">
        <v>1</v>
      </c>
      <c r="B8" s="40">
        <v>250</v>
      </c>
      <c r="C8" s="42">
        <v>0.1471412037037037</v>
      </c>
      <c r="D8" s="37">
        <v>5</v>
      </c>
      <c r="E8" s="37">
        <v>43</v>
      </c>
      <c r="F8" s="37">
        <v>1</v>
      </c>
      <c r="G8" s="37">
        <v>18</v>
      </c>
      <c r="H8" s="43">
        <v>5</v>
      </c>
      <c r="I8" s="37">
        <v>11</v>
      </c>
      <c r="J8" s="38">
        <v>3</v>
      </c>
      <c r="K8" s="41">
        <v>95</v>
      </c>
      <c r="L8" s="45" t="s">
        <v>56</v>
      </c>
      <c r="M8" s="41">
        <v>5</v>
      </c>
      <c r="N8" s="37">
        <v>38</v>
      </c>
      <c r="O8" s="37">
        <v>5</v>
      </c>
      <c r="P8" s="76">
        <v>0.13125</v>
      </c>
      <c r="Q8" s="44">
        <v>2</v>
      </c>
      <c r="R8" s="37">
        <f>M8+O8+Q8</f>
        <v>12</v>
      </c>
      <c r="S8" s="38">
        <v>4</v>
      </c>
      <c r="T8" s="37">
        <v>174</v>
      </c>
      <c r="U8" s="38">
        <v>7</v>
      </c>
      <c r="V8" s="37">
        <v>212</v>
      </c>
      <c r="W8" s="38">
        <v>2</v>
      </c>
      <c r="X8" s="37">
        <v>28</v>
      </c>
      <c r="Y8" s="37">
        <v>5</v>
      </c>
      <c r="Z8" s="44">
        <v>47.6</v>
      </c>
      <c r="AA8" s="44">
        <v>2</v>
      </c>
      <c r="AB8" s="36"/>
      <c r="AC8" s="36"/>
      <c r="AD8" s="83">
        <v>0.003430555555555555</v>
      </c>
      <c r="AE8" s="37">
        <v>2</v>
      </c>
      <c r="AF8" s="3">
        <f>Y8+AA8+AE8</f>
        <v>9</v>
      </c>
      <c r="AG8" s="77">
        <v>2</v>
      </c>
      <c r="AH8" s="3">
        <v>49</v>
      </c>
      <c r="AI8" s="79" t="s">
        <v>126</v>
      </c>
      <c r="AJ8" s="82">
        <v>0.0014444444444444444</v>
      </c>
      <c r="AK8" s="31" t="s">
        <v>33</v>
      </c>
      <c r="AL8" s="32" t="s">
        <v>128</v>
      </c>
      <c r="AM8" s="59">
        <v>2</v>
      </c>
      <c r="AN8" s="37">
        <v>82</v>
      </c>
      <c r="AO8" s="39" t="s">
        <v>36</v>
      </c>
      <c r="AP8" s="37">
        <v>130</v>
      </c>
      <c r="AQ8" s="39" t="s">
        <v>36</v>
      </c>
      <c r="AR8" s="15">
        <v>64</v>
      </c>
      <c r="AS8" s="59">
        <v>2</v>
      </c>
      <c r="AT8" s="15">
        <v>51</v>
      </c>
      <c r="AU8" s="59">
        <v>7</v>
      </c>
      <c r="AV8" s="15">
        <v>113</v>
      </c>
      <c r="AW8" s="59">
        <v>5</v>
      </c>
      <c r="AX8" s="28"/>
      <c r="AY8" s="28"/>
      <c r="AZ8" s="15">
        <v>139</v>
      </c>
      <c r="BA8" s="59">
        <v>4</v>
      </c>
      <c r="BB8" s="15">
        <v>107</v>
      </c>
      <c r="BC8" s="59">
        <v>3</v>
      </c>
      <c r="BD8" s="15">
        <v>236</v>
      </c>
      <c r="BE8" s="59">
        <v>3</v>
      </c>
      <c r="BF8" s="30">
        <v>21.1</v>
      </c>
      <c r="BG8" s="59">
        <v>4</v>
      </c>
      <c r="BH8" s="15">
        <v>28</v>
      </c>
      <c r="BI8" s="59">
        <v>2</v>
      </c>
      <c r="BJ8" s="34">
        <f>J8+S8+U8+W8+AG8+AM8+AO8+AQ8+AS8+AU8+AW8+BA8+BC8+BE8+BG8+BI8</f>
        <v>64</v>
      </c>
      <c r="BK8" s="15">
        <v>4</v>
      </c>
      <c r="BM8" s="24"/>
    </row>
    <row r="9" spans="1:63" s="4" customFormat="1" ht="33.75" customHeight="1">
      <c r="A9" s="25">
        <v>2</v>
      </c>
      <c r="B9" s="40">
        <v>384</v>
      </c>
      <c r="C9" s="42">
        <v>0.039293981481481485</v>
      </c>
      <c r="D9" s="37">
        <v>1</v>
      </c>
      <c r="E9" s="37">
        <v>38</v>
      </c>
      <c r="F9" s="37">
        <v>3</v>
      </c>
      <c r="G9" s="37">
        <v>28</v>
      </c>
      <c r="H9" s="43" t="s">
        <v>49</v>
      </c>
      <c r="I9" s="37">
        <v>5.5</v>
      </c>
      <c r="J9" s="38">
        <v>1</v>
      </c>
      <c r="K9" s="41">
        <v>115</v>
      </c>
      <c r="L9" s="45" t="s">
        <v>57</v>
      </c>
      <c r="M9" s="41">
        <v>1</v>
      </c>
      <c r="N9" s="37">
        <v>78</v>
      </c>
      <c r="O9" s="37">
        <v>1</v>
      </c>
      <c r="P9" s="76">
        <v>0.10208333333333335</v>
      </c>
      <c r="Q9" s="44">
        <v>1</v>
      </c>
      <c r="R9" s="37">
        <f aca="true" t="shared" si="0" ref="R9:R32">M9+O9+Q9</f>
        <v>3</v>
      </c>
      <c r="S9" s="38">
        <v>1</v>
      </c>
      <c r="T9" s="37">
        <v>429</v>
      </c>
      <c r="U9" s="38">
        <v>1</v>
      </c>
      <c r="V9" s="37">
        <v>148</v>
      </c>
      <c r="W9" s="38">
        <v>1</v>
      </c>
      <c r="X9" s="37">
        <v>54</v>
      </c>
      <c r="Y9" s="37">
        <v>1</v>
      </c>
      <c r="Z9" s="44">
        <v>48.3</v>
      </c>
      <c r="AA9" s="44">
        <v>3</v>
      </c>
      <c r="AB9" s="36"/>
      <c r="AC9" s="36"/>
      <c r="AD9" s="83">
        <v>0.003067476851851852</v>
      </c>
      <c r="AE9" s="37">
        <v>1</v>
      </c>
      <c r="AF9" s="3">
        <f aca="true" t="shared" si="1" ref="AF9:AF14">Y9+AA9+AE9</f>
        <v>5</v>
      </c>
      <c r="AG9" s="77">
        <v>1</v>
      </c>
      <c r="AH9" s="3">
        <v>54</v>
      </c>
      <c r="AI9" s="79" t="s">
        <v>49</v>
      </c>
      <c r="AJ9" s="82">
        <v>0.001579861111111111</v>
      </c>
      <c r="AK9" s="31" t="s">
        <v>39</v>
      </c>
      <c r="AL9" s="32" t="s">
        <v>129</v>
      </c>
      <c r="AM9" s="59">
        <v>1</v>
      </c>
      <c r="AN9" s="37">
        <v>140</v>
      </c>
      <c r="AO9" s="39" t="s">
        <v>34</v>
      </c>
      <c r="AP9" s="37">
        <v>233</v>
      </c>
      <c r="AQ9" s="39" t="s">
        <v>34</v>
      </c>
      <c r="AR9" s="15">
        <v>148</v>
      </c>
      <c r="AS9" s="59">
        <v>1</v>
      </c>
      <c r="AT9" s="15">
        <v>60</v>
      </c>
      <c r="AU9" s="59">
        <v>2</v>
      </c>
      <c r="AV9" s="15">
        <v>171</v>
      </c>
      <c r="AW9" s="59">
        <v>1</v>
      </c>
      <c r="AX9" s="28"/>
      <c r="AY9" s="28"/>
      <c r="AZ9" s="15">
        <v>221</v>
      </c>
      <c r="BA9" s="59">
        <v>2</v>
      </c>
      <c r="BB9" s="15">
        <v>122</v>
      </c>
      <c r="BC9" s="59">
        <v>1</v>
      </c>
      <c r="BD9" s="15">
        <v>219</v>
      </c>
      <c r="BE9" s="59">
        <v>4</v>
      </c>
      <c r="BF9" s="30">
        <v>9.15</v>
      </c>
      <c r="BG9" s="59">
        <v>1</v>
      </c>
      <c r="BH9" s="15">
        <v>25</v>
      </c>
      <c r="BI9" s="59">
        <v>1</v>
      </c>
      <c r="BJ9" s="34">
        <f>J9+S9+U9+W9+AG9+AM9+AO9+AQ9+AS9+AU9+AW9+BA9+BC9+BE9+BG9+BI9</f>
        <v>21</v>
      </c>
      <c r="BK9" s="15">
        <v>1</v>
      </c>
    </row>
    <row r="10" spans="1:63" s="4" customFormat="1" ht="33.75" customHeight="1">
      <c r="A10" s="25">
        <v>3</v>
      </c>
      <c r="B10" s="40">
        <v>389</v>
      </c>
      <c r="C10" s="42">
        <v>0.1017361111111111</v>
      </c>
      <c r="D10" s="37">
        <v>2</v>
      </c>
      <c r="E10" s="37">
        <v>42</v>
      </c>
      <c r="F10" s="37">
        <v>2</v>
      </c>
      <c r="G10" s="37">
        <v>24</v>
      </c>
      <c r="H10" s="43" t="s">
        <v>39</v>
      </c>
      <c r="I10" s="37">
        <v>7</v>
      </c>
      <c r="J10" s="38">
        <v>2</v>
      </c>
      <c r="K10" s="41">
        <v>110</v>
      </c>
      <c r="L10" s="45" t="s">
        <v>58</v>
      </c>
      <c r="M10" s="41">
        <v>2</v>
      </c>
      <c r="N10" s="37">
        <v>28</v>
      </c>
      <c r="O10" s="37">
        <v>6</v>
      </c>
      <c r="P10" s="76">
        <v>0.1423611111111111</v>
      </c>
      <c r="Q10" s="44">
        <v>3</v>
      </c>
      <c r="R10" s="37">
        <f t="shared" si="0"/>
        <v>11</v>
      </c>
      <c r="S10" s="38">
        <v>3</v>
      </c>
      <c r="T10" s="37">
        <v>338</v>
      </c>
      <c r="U10" s="38">
        <v>3</v>
      </c>
      <c r="V10" s="37">
        <v>257</v>
      </c>
      <c r="W10" s="38">
        <v>3</v>
      </c>
      <c r="X10" s="37">
        <v>31</v>
      </c>
      <c r="Y10" s="37">
        <v>4</v>
      </c>
      <c r="Z10" s="84">
        <v>85</v>
      </c>
      <c r="AA10" s="44">
        <v>7</v>
      </c>
      <c r="AB10" s="36"/>
      <c r="AC10" s="36"/>
      <c r="AD10" s="83">
        <v>0.0037275462962962965</v>
      </c>
      <c r="AE10" s="37">
        <v>3</v>
      </c>
      <c r="AF10" s="3">
        <f t="shared" si="1"/>
        <v>14</v>
      </c>
      <c r="AG10" s="78" t="s">
        <v>126</v>
      </c>
      <c r="AH10" s="3">
        <v>49</v>
      </c>
      <c r="AI10" s="79" t="s">
        <v>126</v>
      </c>
      <c r="AJ10" s="82">
        <v>0.0018171296296296297</v>
      </c>
      <c r="AK10" s="31" t="s">
        <v>38</v>
      </c>
      <c r="AL10" s="32" t="s">
        <v>130</v>
      </c>
      <c r="AM10" s="59">
        <v>6</v>
      </c>
      <c r="AN10" s="37">
        <v>95</v>
      </c>
      <c r="AO10" s="39" t="s">
        <v>52</v>
      </c>
      <c r="AP10" s="37">
        <v>196</v>
      </c>
      <c r="AQ10" s="39" t="s">
        <v>38</v>
      </c>
      <c r="AR10" s="15">
        <v>60</v>
      </c>
      <c r="AS10" s="59">
        <v>3</v>
      </c>
      <c r="AT10" s="15">
        <v>59</v>
      </c>
      <c r="AU10" s="59">
        <v>3</v>
      </c>
      <c r="AV10" s="15">
        <v>133</v>
      </c>
      <c r="AW10" s="59">
        <v>2</v>
      </c>
      <c r="AX10" s="28"/>
      <c r="AY10" s="28"/>
      <c r="AZ10" s="15">
        <v>332</v>
      </c>
      <c r="BA10" s="59">
        <v>1</v>
      </c>
      <c r="BB10" s="15">
        <v>117</v>
      </c>
      <c r="BC10" s="59">
        <v>2</v>
      </c>
      <c r="BD10" s="15">
        <v>282</v>
      </c>
      <c r="BE10" s="59">
        <v>3</v>
      </c>
      <c r="BF10" s="30">
        <v>31.53</v>
      </c>
      <c r="BG10" s="59">
        <v>6</v>
      </c>
      <c r="BH10" s="15">
        <v>53</v>
      </c>
      <c r="BI10" s="59">
        <v>3</v>
      </c>
      <c r="BJ10" s="34">
        <f>J10+S10+U10+W10+4.5+AM10+3.5+AQ10+AS10+AU10+AW10+BA10+BC10+BE10+BG10+BI10</f>
        <v>53</v>
      </c>
      <c r="BK10" s="15">
        <v>2</v>
      </c>
    </row>
    <row r="11" spans="1:63" s="4" customFormat="1" ht="33.75" customHeight="1">
      <c r="A11" s="25">
        <v>4</v>
      </c>
      <c r="B11" s="40">
        <v>379</v>
      </c>
      <c r="C11" s="42">
        <v>0.12898148148148147</v>
      </c>
      <c r="D11" s="37">
        <v>4</v>
      </c>
      <c r="E11" s="37">
        <v>22</v>
      </c>
      <c r="F11" s="37">
        <v>7</v>
      </c>
      <c r="G11" s="37">
        <v>28</v>
      </c>
      <c r="H11" s="43" t="s">
        <v>49</v>
      </c>
      <c r="I11" s="37">
        <v>12.5</v>
      </c>
      <c r="J11" s="38">
        <v>4</v>
      </c>
      <c r="K11" s="41">
        <v>96</v>
      </c>
      <c r="L11" s="45" t="s">
        <v>59</v>
      </c>
      <c r="M11" s="41">
        <v>4</v>
      </c>
      <c r="N11" s="37">
        <v>51</v>
      </c>
      <c r="O11" s="37">
        <v>2</v>
      </c>
      <c r="P11" s="76">
        <v>0.15138888888888888</v>
      </c>
      <c r="Q11" s="44">
        <v>4</v>
      </c>
      <c r="R11" s="37">
        <f t="shared" si="0"/>
        <v>10</v>
      </c>
      <c r="S11" s="38">
        <v>2</v>
      </c>
      <c r="T11" s="37">
        <v>346</v>
      </c>
      <c r="U11" s="38">
        <v>2</v>
      </c>
      <c r="V11" s="37">
        <v>600</v>
      </c>
      <c r="W11" s="38">
        <v>7</v>
      </c>
      <c r="X11" s="37">
        <v>25</v>
      </c>
      <c r="Y11" s="37">
        <v>7</v>
      </c>
      <c r="Z11" s="44">
        <v>50.8</v>
      </c>
      <c r="AA11" s="44">
        <v>5</v>
      </c>
      <c r="AB11" s="36"/>
      <c r="AC11" s="36"/>
      <c r="AD11" s="83">
        <v>0.004419907407407407</v>
      </c>
      <c r="AE11" s="37">
        <v>5</v>
      </c>
      <c r="AF11" s="3">
        <f t="shared" si="1"/>
        <v>17</v>
      </c>
      <c r="AG11" s="77">
        <v>7</v>
      </c>
      <c r="AH11" s="3">
        <v>44</v>
      </c>
      <c r="AI11" s="80">
        <v>7</v>
      </c>
      <c r="AJ11" s="82">
        <v>0.0014293981481481482</v>
      </c>
      <c r="AK11" s="31" t="s">
        <v>34</v>
      </c>
      <c r="AL11" s="32">
        <f aca="true" t="shared" si="2" ref="AL8:AL14">AI11+AK11</f>
        <v>8</v>
      </c>
      <c r="AM11" s="59">
        <v>4</v>
      </c>
      <c r="AN11" s="37">
        <v>87</v>
      </c>
      <c r="AO11" s="39" t="s">
        <v>38</v>
      </c>
      <c r="AP11" s="37">
        <v>199</v>
      </c>
      <c r="AQ11" s="39" t="s">
        <v>35</v>
      </c>
      <c r="AR11" s="15">
        <v>34</v>
      </c>
      <c r="AS11" s="59">
        <v>4</v>
      </c>
      <c r="AT11" s="15">
        <v>52</v>
      </c>
      <c r="AU11" s="59">
        <v>6</v>
      </c>
      <c r="AV11" s="15">
        <v>112</v>
      </c>
      <c r="AW11" s="59">
        <v>6</v>
      </c>
      <c r="AX11" s="28"/>
      <c r="AY11" s="28"/>
      <c r="AZ11" s="15">
        <v>91</v>
      </c>
      <c r="BA11" s="59">
        <v>6</v>
      </c>
      <c r="BB11" s="15">
        <v>72</v>
      </c>
      <c r="BC11" s="61" t="s">
        <v>132</v>
      </c>
      <c r="BD11" s="15">
        <v>177</v>
      </c>
      <c r="BE11" s="59">
        <v>7</v>
      </c>
      <c r="BF11" s="30">
        <v>18.38</v>
      </c>
      <c r="BG11" s="59">
        <v>2</v>
      </c>
      <c r="BH11" s="15">
        <v>54</v>
      </c>
      <c r="BI11" s="59">
        <v>4</v>
      </c>
      <c r="BJ11" s="34">
        <f>J11+S11+U11+W11+AG11+AM11+AO11+AQ11+AS11+AU11+AW11+BA11+6.5+BE11+BG11+BI11</f>
        <v>76.5</v>
      </c>
      <c r="BK11" s="15">
        <v>5</v>
      </c>
    </row>
    <row r="12" spans="1:63" s="4" customFormat="1" ht="33.75" customHeight="1">
      <c r="A12" s="25">
        <v>5</v>
      </c>
      <c r="B12" s="40">
        <v>282</v>
      </c>
      <c r="C12" s="42">
        <v>0.15064814814814814</v>
      </c>
      <c r="D12" s="37">
        <v>6</v>
      </c>
      <c r="E12" s="37">
        <v>31</v>
      </c>
      <c r="F12" s="37">
        <v>4</v>
      </c>
      <c r="G12" s="37">
        <v>17</v>
      </c>
      <c r="H12" s="43" t="s">
        <v>35</v>
      </c>
      <c r="I12" s="37">
        <v>14</v>
      </c>
      <c r="J12" s="38">
        <v>5</v>
      </c>
      <c r="K12" s="41">
        <v>83</v>
      </c>
      <c r="L12" s="45" t="s">
        <v>60</v>
      </c>
      <c r="M12" s="41">
        <v>7</v>
      </c>
      <c r="N12" s="37">
        <v>44</v>
      </c>
      <c r="O12" s="37">
        <v>4</v>
      </c>
      <c r="P12" s="76">
        <v>0.15972222222222224</v>
      </c>
      <c r="Q12" s="44">
        <v>5</v>
      </c>
      <c r="R12" s="37">
        <f t="shared" si="0"/>
        <v>16</v>
      </c>
      <c r="S12" s="38">
        <v>6</v>
      </c>
      <c r="T12" s="37">
        <v>289</v>
      </c>
      <c r="U12" s="38">
        <v>5</v>
      </c>
      <c r="V12" s="37">
        <v>289</v>
      </c>
      <c r="W12" s="38">
        <v>4</v>
      </c>
      <c r="X12" s="37">
        <v>50</v>
      </c>
      <c r="Y12" s="37">
        <v>2</v>
      </c>
      <c r="Z12" s="44">
        <v>42.5</v>
      </c>
      <c r="AA12" s="44">
        <v>1</v>
      </c>
      <c r="AB12" s="36"/>
      <c r="AC12" s="36"/>
      <c r="AD12" s="83">
        <v>0.006892939814814814</v>
      </c>
      <c r="AE12" s="37">
        <v>7</v>
      </c>
      <c r="AF12" s="3">
        <f t="shared" si="1"/>
        <v>10</v>
      </c>
      <c r="AG12" s="77">
        <v>3</v>
      </c>
      <c r="AH12" s="3">
        <v>53</v>
      </c>
      <c r="AI12" s="80">
        <v>3</v>
      </c>
      <c r="AJ12" s="82">
        <v>0.001681712962962963</v>
      </c>
      <c r="AK12" s="31" t="s">
        <v>35</v>
      </c>
      <c r="AL12" s="32">
        <f t="shared" si="2"/>
        <v>7</v>
      </c>
      <c r="AM12" s="59">
        <v>3</v>
      </c>
      <c r="AN12" s="37">
        <v>99</v>
      </c>
      <c r="AO12" s="39" t="s">
        <v>33</v>
      </c>
      <c r="AP12" s="37">
        <v>217</v>
      </c>
      <c r="AQ12" s="39" t="s">
        <v>33</v>
      </c>
      <c r="AR12" s="15">
        <v>28</v>
      </c>
      <c r="AS12" s="59">
        <v>5</v>
      </c>
      <c r="AT12" s="15">
        <v>64</v>
      </c>
      <c r="AU12" s="59">
        <v>1</v>
      </c>
      <c r="AV12" s="15">
        <v>124</v>
      </c>
      <c r="AW12" s="59">
        <v>3</v>
      </c>
      <c r="AX12" s="28"/>
      <c r="AY12" s="28"/>
      <c r="AZ12" s="15">
        <v>211</v>
      </c>
      <c r="BA12" s="59">
        <v>3</v>
      </c>
      <c r="BB12" s="15">
        <v>99</v>
      </c>
      <c r="BC12" s="59">
        <v>4</v>
      </c>
      <c r="BD12" s="15">
        <v>288</v>
      </c>
      <c r="BE12" s="59">
        <v>1</v>
      </c>
      <c r="BF12" s="30">
        <v>20.36</v>
      </c>
      <c r="BG12" s="59">
        <v>3</v>
      </c>
      <c r="BH12" s="15">
        <v>81</v>
      </c>
      <c r="BI12" s="59">
        <v>6</v>
      </c>
      <c r="BJ12" s="34">
        <f>J12+S12+U12+W12+AG12+AM12+AO12+AQ12+AS12+AU12+AW12+BA12+BC12+BE12+BG12+BI12</f>
        <v>56</v>
      </c>
      <c r="BK12" s="15">
        <v>3</v>
      </c>
    </row>
    <row r="13" spans="1:63" s="4" customFormat="1" ht="33.75" customHeight="1">
      <c r="A13" s="25">
        <v>6</v>
      </c>
      <c r="B13" s="40">
        <v>551</v>
      </c>
      <c r="C13" s="42">
        <v>0.19644675925925925</v>
      </c>
      <c r="D13" s="37">
        <v>7</v>
      </c>
      <c r="E13" s="37">
        <v>29</v>
      </c>
      <c r="F13" s="37">
        <v>5</v>
      </c>
      <c r="G13" s="37">
        <v>15</v>
      </c>
      <c r="H13" s="43">
        <v>6</v>
      </c>
      <c r="I13" s="37">
        <v>18</v>
      </c>
      <c r="J13" s="38">
        <v>7</v>
      </c>
      <c r="K13" s="41">
        <v>84</v>
      </c>
      <c r="L13" s="45" t="s">
        <v>56</v>
      </c>
      <c r="M13" s="41">
        <v>6</v>
      </c>
      <c r="N13" s="37">
        <v>45</v>
      </c>
      <c r="O13" s="37">
        <v>3</v>
      </c>
      <c r="P13" s="76">
        <v>0.16319444444444445</v>
      </c>
      <c r="Q13" s="44">
        <v>6</v>
      </c>
      <c r="R13" s="37">
        <f t="shared" si="0"/>
        <v>15</v>
      </c>
      <c r="S13" s="38">
        <v>5</v>
      </c>
      <c r="T13" s="37">
        <v>293</v>
      </c>
      <c r="U13" s="38">
        <v>4</v>
      </c>
      <c r="V13" s="37">
        <v>360</v>
      </c>
      <c r="W13" s="38">
        <v>5</v>
      </c>
      <c r="X13" s="37">
        <v>39</v>
      </c>
      <c r="Y13" s="37">
        <v>3</v>
      </c>
      <c r="Z13" s="44">
        <v>76.3</v>
      </c>
      <c r="AA13" s="44">
        <v>6</v>
      </c>
      <c r="AB13" s="36"/>
      <c r="AC13" s="36"/>
      <c r="AD13" s="83">
        <v>0.005687847222222223</v>
      </c>
      <c r="AE13" s="37">
        <v>6</v>
      </c>
      <c r="AF13" s="3">
        <f t="shared" si="1"/>
        <v>15</v>
      </c>
      <c r="AG13" s="77">
        <v>6</v>
      </c>
      <c r="AH13" s="3">
        <v>54</v>
      </c>
      <c r="AI13" s="79" t="s">
        <v>49</v>
      </c>
      <c r="AJ13" s="82">
        <v>0.0027766203703703703</v>
      </c>
      <c r="AK13" s="31" t="s">
        <v>36</v>
      </c>
      <c r="AL13" s="32" t="s">
        <v>131</v>
      </c>
      <c r="AM13" s="59">
        <v>5</v>
      </c>
      <c r="AN13" s="37">
        <v>95</v>
      </c>
      <c r="AO13" s="39" t="s">
        <v>52</v>
      </c>
      <c r="AP13" s="37">
        <v>183</v>
      </c>
      <c r="AQ13" s="39" t="s">
        <v>38</v>
      </c>
      <c r="AR13" s="15">
        <v>3</v>
      </c>
      <c r="AS13" s="59">
        <v>7</v>
      </c>
      <c r="AT13" s="15">
        <v>57</v>
      </c>
      <c r="AU13" s="59">
        <v>4</v>
      </c>
      <c r="AV13" s="15">
        <v>122</v>
      </c>
      <c r="AW13" s="59">
        <v>4</v>
      </c>
      <c r="AX13" s="28"/>
      <c r="AY13" s="28"/>
      <c r="AZ13" s="15">
        <v>106</v>
      </c>
      <c r="BA13" s="59">
        <v>5</v>
      </c>
      <c r="BB13" s="15">
        <v>72</v>
      </c>
      <c r="BC13" s="61" t="s">
        <v>132</v>
      </c>
      <c r="BD13" s="15">
        <v>205</v>
      </c>
      <c r="BE13" s="59">
        <v>5</v>
      </c>
      <c r="BF13" s="30">
        <v>30.59</v>
      </c>
      <c r="BG13" s="59">
        <v>5</v>
      </c>
      <c r="BH13" s="15">
        <v>59</v>
      </c>
      <c r="BI13" s="59">
        <v>5</v>
      </c>
      <c r="BJ13" s="34">
        <f>J13+S13+U13+W13+AG13+AM13+3.5+AQ13+AS13+AU13+AW13+BA13+6.5+BE13+BG13+BI13</f>
        <v>82</v>
      </c>
      <c r="BK13" s="15">
        <v>6</v>
      </c>
    </row>
    <row r="14" spans="1:63" s="4" customFormat="1" ht="33.75" customHeight="1">
      <c r="A14" s="25">
        <v>7</v>
      </c>
      <c r="B14" s="40">
        <v>378</v>
      </c>
      <c r="C14" s="42">
        <v>0.1274074074074074</v>
      </c>
      <c r="D14" s="37">
        <v>3</v>
      </c>
      <c r="E14" s="37">
        <v>25</v>
      </c>
      <c r="F14" s="37">
        <v>6</v>
      </c>
      <c r="G14" s="37">
        <v>14</v>
      </c>
      <c r="H14" s="43">
        <v>7</v>
      </c>
      <c r="I14" s="37">
        <v>16</v>
      </c>
      <c r="J14" s="38">
        <v>6</v>
      </c>
      <c r="K14" s="41">
        <v>98</v>
      </c>
      <c r="L14" s="45" t="s">
        <v>61</v>
      </c>
      <c r="M14" s="41">
        <v>3</v>
      </c>
      <c r="N14" s="37">
        <v>25</v>
      </c>
      <c r="O14" s="37">
        <v>7</v>
      </c>
      <c r="P14" s="76">
        <v>0.225</v>
      </c>
      <c r="Q14" s="44">
        <v>7</v>
      </c>
      <c r="R14" s="37">
        <f t="shared" si="0"/>
        <v>17</v>
      </c>
      <c r="S14" s="38">
        <v>7</v>
      </c>
      <c r="T14" s="37">
        <v>196</v>
      </c>
      <c r="U14" s="38">
        <v>6</v>
      </c>
      <c r="V14" s="37">
        <v>532</v>
      </c>
      <c r="W14" s="38">
        <v>6</v>
      </c>
      <c r="X14" s="37">
        <v>27</v>
      </c>
      <c r="Y14" s="37">
        <v>6</v>
      </c>
      <c r="Z14" s="44">
        <v>48.4</v>
      </c>
      <c r="AA14" s="44">
        <v>4</v>
      </c>
      <c r="AB14" s="36"/>
      <c r="AC14" s="36"/>
      <c r="AD14" s="83">
        <v>0.004032638888888889</v>
      </c>
      <c r="AE14" s="37">
        <v>4</v>
      </c>
      <c r="AF14" s="3">
        <f t="shared" si="1"/>
        <v>14</v>
      </c>
      <c r="AG14" s="78" t="s">
        <v>126</v>
      </c>
      <c r="AH14" s="3">
        <v>47</v>
      </c>
      <c r="AI14" s="80">
        <v>6</v>
      </c>
      <c r="AJ14" s="82">
        <v>0.0027199074074074074</v>
      </c>
      <c r="AK14" s="31" t="s">
        <v>37</v>
      </c>
      <c r="AL14" s="32">
        <f t="shared" si="2"/>
        <v>12</v>
      </c>
      <c r="AM14" s="59">
        <v>7</v>
      </c>
      <c r="AN14" s="37">
        <v>90</v>
      </c>
      <c r="AO14" s="39" t="s">
        <v>38</v>
      </c>
      <c r="AP14" s="37">
        <v>202</v>
      </c>
      <c r="AQ14" s="39" t="s">
        <v>39</v>
      </c>
      <c r="AR14" s="15">
        <v>8</v>
      </c>
      <c r="AS14" s="59">
        <v>6</v>
      </c>
      <c r="AT14" s="15">
        <v>55</v>
      </c>
      <c r="AU14" s="59">
        <v>5</v>
      </c>
      <c r="AV14" s="15">
        <v>108</v>
      </c>
      <c r="AW14" s="59">
        <v>7</v>
      </c>
      <c r="AX14" s="28"/>
      <c r="AY14" s="28"/>
      <c r="AZ14" s="15">
        <v>60</v>
      </c>
      <c r="BA14" s="59">
        <v>7</v>
      </c>
      <c r="BB14" s="15">
        <v>77</v>
      </c>
      <c r="BC14" s="59">
        <v>5</v>
      </c>
      <c r="BD14" s="15">
        <v>193</v>
      </c>
      <c r="BE14" s="59">
        <v>6</v>
      </c>
      <c r="BF14" s="30">
        <v>37</v>
      </c>
      <c r="BG14" s="59">
        <v>7</v>
      </c>
      <c r="BH14" s="15">
        <v>105</v>
      </c>
      <c r="BI14" s="59">
        <v>7</v>
      </c>
      <c r="BJ14" s="34">
        <f>J14+S14+U14+W14+4.5+AM14+AO14+AQ14+AS14+AU14+AW14+BA14+BC14+BE14+BG14+BI14</f>
        <v>94.5</v>
      </c>
      <c r="BK14" s="15">
        <v>7</v>
      </c>
    </row>
    <row r="15" spans="1:63" s="4" customFormat="1" ht="12.75">
      <c r="A15" s="69" t="s">
        <v>139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</row>
    <row r="16" spans="1:64" s="4" customFormat="1" ht="33.75" customHeight="1">
      <c r="A16" s="37">
        <v>1</v>
      </c>
      <c r="B16" s="40" t="s">
        <v>62</v>
      </c>
      <c r="C16" s="43" t="s">
        <v>63</v>
      </c>
      <c r="D16" s="37">
        <v>1</v>
      </c>
      <c r="E16" s="37">
        <v>62</v>
      </c>
      <c r="F16" s="37">
        <v>4</v>
      </c>
      <c r="G16" s="49">
        <v>9.5</v>
      </c>
      <c r="H16" s="37">
        <v>5</v>
      </c>
      <c r="I16" s="37">
        <v>10</v>
      </c>
      <c r="J16" s="38">
        <v>2</v>
      </c>
      <c r="K16" s="46">
        <v>113</v>
      </c>
      <c r="L16" s="50" t="s">
        <v>64</v>
      </c>
      <c r="M16" s="46">
        <v>6</v>
      </c>
      <c r="N16" s="37">
        <v>73</v>
      </c>
      <c r="O16" s="37">
        <v>1</v>
      </c>
      <c r="P16" s="76">
        <v>0.15763888888888888</v>
      </c>
      <c r="Q16" s="48">
        <v>5</v>
      </c>
      <c r="R16" s="37">
        <f t="shared" si="0"/>
        <v>12</v>
      </c>
      <c r="S16" s="38">
        <v>2</v>
      </c>
      <c r="T16" s="37">
        <v>334</v>
      </c>
      <c r="U16" s="47">
        <v>3</v>
      </c>
      <c r="V16" s="37">
        <v>363</v>
      </c>
      <c r="W16" s="38">
        <v>3</v>
      </c>
      <c r="X16" s="37">
        <v>90</v>
      </c>
      <c r="Y16" s="37">
        <v>3</v>
      </c>
      <c r="Z16" s="84">
        <v>28</v>
      </c>
      <c r="AA16" s="36"/>
      <c r="AB16" s="26">
        <v>2.55</v>
      </c>
      <c r="AC16" s="36"/>
      <c r="AD16" s="82">
        <v>0.002262615740740741</v>
      </c>
      <c r="AE16" s="36"/>
      <c r="AF16" s="15">
        <f>AA16+AC16+Y16</f>
        <v>3</v>
      </c>
      <c r="AG16" s="59">
        <v>3</v>
      </c>
      <c r="AH16" s="27">
        <v>96</v>
      </c>
      <c r="AI16" s="81" t="s">
        <v>33</v>
      </c>
      <c r="AJ16" s="82">
        <v>0.0017662037037037039</v>
      </c>
      <c r="AK16" s="31" t="s">
        <v>35</v>
      </c>
      <c r="AL16" s="32">
        <f>AI16+AK16</f>
        <v>6</v>
      </c>
      <c r="AM16" s="59">
        <v>2</v>
      </c>
      <c r="AN16" s="37">
        <v>97</v>
      </c>
      <c r="AO16" s="39" t="s">
        <v>72</v>
      </c>
      <c r="AP16" s="37">
        <v>231</v>
      </c>
      <c r="AQ16" s="39" t="s">
        <v>33</v>
      </c>
      <c r="AR16" s="32" t="s">
        <v>111</v>
      </c>
      <c r="AS16" s="60" t="s">
        <v>37</v>
      </c>
      <c r="AT16" s="15">
        <v>61</v>
      </c>
      <c r="AU16" s="28"/>
      <c r="AV16" s="15">
        <v>164</v>
      </c>
      <c r="AW16" s="28"/>
      <c r="AX16" s="28"/>
      <c r="AY16" s="28"/>
      <c r="AZ16" s="15">
        <v>178</v>
      </c>
      <c r="BA16" s="59">
        <v>6</v>
      </c>
      <c r="BB16" s="15">
        <v>135</v>
      </c>
      <c r="BC16" s="59">
        <v>6</v>
      </c>
      <c r="BD16" s="15">
        <v>372</v>
      </c>
      <c r="BE16" s="59">
        <v>2</v>
      </c>
      <c r="BF16" s="30">
        <v>12.43</v>
      </c>
      <c r="BG16" s="59">
        <v>2</v>
      </c>
      <c r="BH16" s="15">
        <v>59</v>
      </c>
      <c r="BI16" s="59">
        <v>6</v>
      </c>
      <c r="BJ16" s="33">
        <f>BI16+J16+S16+U16+W16+AG16+AM16+7.5+AQ16+AS16+BA16+BC16+BE16+BG16</f>
        <v>52.5</v>
      </c>
      <c r="BK16" s="16">
        <v>3</v>
      </c>
      <c r="BL16" s="6"/>
    </row>
    <row r="17" spans="1:64" s="4" customFormat="1" ht="33.75" customHeight="1">
      <c r="A17" s="37">
        <v>2</v>
      </c>
      <c r="B17" s="40" t="s">
        <v>65</v>
      </c>
      <c r="C17" s="43" t="s">
        <v>66</v>
      </c>
      <c r="D17" s="37">
        <v>8</v>
      </c>
      <c r="E17" s="37">
        <v>66</v>
      </c>
      <c r="F17" s="37">
        <v>2</v>
      </c>
      <c r="G17" s="49">
        <v>11.5</v>
      </c>
      <c r="H17" s="37">
        <v>4</v>
      </c>
      <c r="I17" s="37">
        <v>14</v>
      </c>
      <c r="J17" s="38">
        <v>4</v>
      </c>
      <c r="K17" s="46">
        <v>119</v>
      </c>
      <c r="L17" s="50" t="s">
        <v>67</v>
      </c>
      <c r="M17" s="46">
        <v>4</v>
      </c>
      <c r="N17" s="37" t="s">
        <v>68</v>
      </c>
      <c r="O17" s="37">
        <v>6</v>
      </c>
      <c r="P17" s="76">
        <v>0.1638888888888889</v>
      </c>
      <c r="Q17" s="48">
        <v>7</v>
      </c>
      <c r="R17" s="37">
        <f t="shared" si="0"/>
        <v>17</v>
      </c>
      <c r="S17" s="38">
        <v>7</v>
      </c>
      <c r="T17" s="37">
        <v>294</v>
      </c>
      <c r="U17" s="47">
        <v>7</v>
      </c>
      <c r="V17" s="37">
        <v>660</v>
      </c>
      <c r="W17" s="38">
        <v>6</v>
      </c>
      <c r="X17" s="37">
        <v>43</v>
      </c>
      <c r="Y17" s="37">
        <v>6</v>
      </c>
      <c r="Z17" s="48">
        <v>71.7</v>
      </c>
      <c r="AA17" s="36"/>
      <c r="AB17" s="26">
        <v>3.05</v>
      </c>
      <c r="AC17" s="36"/>
      <c r="AD17" s="82">
        <v>0.0034118055555555555</v>
      </c>
      <c r="AE17" s="36"/>
      <c r="AF17" s="15">
        <f aca="true" t="shared" si="3" ref="AF17:AG24">AA17+AC17+Y17</f>
        <v>6</v>
      </c>
      <c r="AG17" s="59">
        <v>6</v>
      </c>
      <c r="AH17" s="27">
        <v>91</v>
      </c>
      <c r="AI17" s="81" t="s">
        <v>39</v>
      </c>
      <c r="AJ17" s="82">
        <v>0.0022175925925925926</v>
      </c>
      <c r="AK17" s="31" t="s">
        <v>43</v>
      </c>
      <c r="AL17" s="32">
        <f aca="true" t="shared" si="4" ref="AL17:AL32">AI17+AK17</f>
        <v>11</v>
      </c>
      <c r="AM17" s="78" t="s">
        <v>126</v>
      </c>
      <c r="AN17" s="37">
        <v>97</v>
      </c>
      <c r="AO17" s="39" t="s">
        <v>72</v>
      </c>
      <c r="AP17" s="37">
        <v>219</v>
      </c>
      <c r="AQ17" s="39" t="s">
        <v>38</v>
      </c>
      <c r="AR17" s="32" t="s">
        <v>119</v>
      </c>
      <c r="AS17" s="60" t="s">
        <v>39</v>
      </c>
      <c r="AT17" s="15"/>
      <c r="AU17" s="28"/>
      <c r="AV17" s="15"/>
      <c r="AW17" s="28"/>
      <c r="AX17" s="28"/>
      <c r="AY17" s="28"/>
      <c r="AZ17" s="15">
        <v>173</v>
      </c>
      <c r="BA17" s="59">
        <v>7</v>
      </c>
      <c r="BB17" s="15">
        <v>105</v>
      </c>
      <c r="BC17" s="59">
        <v>9</v>
      </c>
      <c r="BD17" s="15">
        <v>343</v>
      </c>
      <c r="BE17" s="59">
        <v>5</v>
      </c>
      <c r="BF17" s="30">
        <v>14.17</v>
      </c>
      <c r="BG17" s="59">
        <v>4</v>
      </c>
      <c r="BH17" s="15">
        <v>28</v>
      </c>
      <c r="BI17" s="59">
        <v>2</v>
      </c>
      <c r="BJ17" s="34">
        <f>BI17+J17+S17+U17+W17+AG17+4.5+7.5+AQ17+AS17+BA17+BC17+BE17+BG17</f>
        <v>77</v>
      </c>
      <c r="BK17" s="16">
        <v>4</v>
      </c>
      <c r="BL17" s="6"/>
    </row>
    <row r="18" spans="1:64" s="4" customFormat="1" ht="33.75" customHeight="1">
      <c r="A18" s="37">
        <v>3</v>
      </c>
      <c r="B18" s="40" t="s">
        <v>69</v>
      </c>
      <c r="C18" s="43" t="s">
        <v>70</v>
      </c>
      <c r="D18" s="37">
        <v>7</v>
      </c>
      <c r="E18" s="37" t="s">
        <v>71</v>
      </c>
      <c r="F18" s="37">
        <v>5</v>
      </c>
      <c r="G18" s="49">
        <v>7.5</v>
      </c>
      <c r="H18" s="43" t="s">
        <v>72</v>
      </c>
      <c r="I18" s="37">
        <v>19.5</v>
      </c>
      <c r="J18" s="38">
        <v>7</v>
      </c>
      <c r="K18" s="46">
        <v>117</v>
      </c>
      <c r="L18" s="50" t="s">
        <v>73</v>
      </c>
      <c r="M18" s="46">
        <v>5</v>
      </c>
      <c r="N18" s="37" t="s">
        <v>74</v>
      </c>
      <c r="O18" s="37">
        <v>7</v>
      </c>
      <c r="P18" s="76">
        <v>0.12361111111111112</v>
      </c>
      <c r="Q18" s="48">
        <v>1</v>
      </c>
      <c r="R18" s="37">
        <f t="shared" si="0"/>
        <v>13</v>
      </c>
      <c r="S18" s="38">
        <v>3</v>
      </c>
      <c r="T18" s="37">
        <v>269</v>
      </c>
      <c r="U18" s="47">
        <v>9</v>
      </c>
      <c r="V18" s="37">
        <v>769</v>
      </c>
      <c r="W18" s="38">
        <v>9</v>
      </c>
      <c r="X18" s="37">
        <v>38</v>
      </c>
      <c r="Y18" s="37">
        <v>7</v>
      </c>
      <c r="Z18" s="48"/>
      <c r="AA18" s="36"/>
      <c r="AB18" s="26"/>
      <c r="AC18" s="36"/>
      <c r="AD18" s="82">
        <v>0.004865277777777778</v>
      </c>
      <c r="AE18" s="36"/>
      <c r="AF18" s="15">
        <f t="shared" si="3"/>
        <v>7</v>
      </c>
      <c r="AG18" s="59">
        <v>7</v>
      </c>
      <c r="AH18" s="27">
        <v>81</v>
      </c>
      <c r="AI18" s="81" t="s">
        <v>37</v>
      </c>
      <c r="AJ18" s="82">
        <v>0.0016273148148148147</v>
      </c>
      <c r="AK18" s="31" t="s">
        <v>39</v>
      </c>
      <c r="AL18" s="32">
        <f t="shared" si="4"/>
        <v>9</v>
      </c>
      <c r="AM18" s="59">
        <v>3</v>
      </c>
      <c r="AN18" s="37">
        <v>101</v>
      </c>
      <c r="AO18" s="39" t="s">
        <v>37</v>
      </c>
      <c r="AP18" s="37">
        <v>190</v>
      </c>
      <c r="AQ18" s="39" t="s">
        <v>43</v>
      </c>
      <c r="AR18" s="32" t="s">
        <v>117</v>
      </c>
      <c r="AS18" s="60" t="s">
        <v>36</v>
      </c>
      <c r="AT18" s="15"/>
      <c r="AU18" s="28"/>
      <c r="AV18" s="15"/>
      <c r="AW18" s="28"/>
      <c r="AX18" s="28"/>
      <c r="AY18" s="28"/>
      <c r="AZ18" s="15">
        <v>98</v>
      </c>
      <c r="BA18" s="59">
        <v>9</v>
      </c>
      <c r="BB18" s="15">
        <v>127</v>
      </c>
      <c r="BC18" s="59">
        <v>7</v>
      </c>
      <c r="BD18" s="15">
        <v>189</v>
      </c>
      <c r="BE18" s="59">
        <v>9</v>
      </c>
      <c r="BF18" s="30">
        <v>20.08</v>
      </c>
      <c r="BG18" s="59">
        <v>8</v>
      </c>
      <c r="BH18" s="15">
        <v>65</v>
      </c>
      <c r="BI18" s="59">
        <v>7</v>
      </c>
      <c r="BJ18" s="33">
        <f aca="true" t="shared" si="5" ref="BJ18:BJ24">BI18+J18+S18+U18+W18+AG18+AM18+AO18+AQ18+AS18+BA18+BC18+BE18+BG18</f>
        <v>99</v>
      </c>
      <c r="BK18" s="16">
        <v>9</v>
      </c>
      <c r="BL18" s="6"/>
    </row>
    <row r="19" spans="1:64" s="4" customFormat="1" ht="33.75" customHeight="1">
      <c r="A19" s="37">
        <v>4</v>
      </c>
      <c r="B19" s="40" t="s">
        <v>75</v>
      </c>
      <c r="C19" s="43" t="s">
        <v>76</v>
      </c>
      <c r="D19" s="37">
        <v>4</v>
      </c>
      <c r="E19" s="37">
        <v>43</v>
      </c>
      <c r="F19" s="37">
        <v>9</v>
      </c>
      <c r="G19" s="49">
        <v>16</v>
      </c>
      <c r="H19" s="37">
        <v>2</v>
      </c>
      <c r="I19" s="37">
        <v>15</v>
      </c>
      <c r="J19" s="38">
        <v>5</v>
      </c>
      <c r="K19" s="46">
        <v>136</v>
      </c>
      <c r="L19" s="50" t="s">
        <v>77</v>
      </c>
      <c r="M19" s="46">
        <v>2</v>
      </c>
      <c r="N19" s="37">
        <v>33</v>
      </c>
      <c r="O19" s="37">
        <v>8</v>
      </c>
      <c r="P19" s="76">
        <v>0.13333333333333333</v>
      </c>
      <c r="Q19" s="48">
        <v>3</v>
      </c>
      <c r="R19" s="37">
        <f t="shared" si="0"/>
        <v>13</v>
      </c>
      <c r="S19" s="38">
        <v>4</v>
      </c>
      <c r="T19" s="37">
        <v>418</v>
      </c>
      <c r="U19" s="47">
        <v>2</v>
      </c>
      <c r="V19" s="37">
        <v>320</v>
      </c>
      <c r="W19" s="38">
        <v>2</v>
      </c>
      <c r="X19" s="37">
        <v>98</v>
      </c>
      <c r="Y19" s="37">
        <v>2</v>
      </c>
      <c r="Z19" s="48">
        <v>24.1</v>
      </c>
      <c r="AA19" s="36"/>
      <c r="AB19" s="26">
        <v>2.39</v>
      </c>
      <c r="AC19" s="36"/>
      <c r="AD19" s="82">
        <v>0.0030846064814814816</v>
      </c>
      <c r="AE19" s="36"/>
      <c r="AF19" s="15">
        <f t="shared" si="3"/>
        <v>2</v>
      </c>
      <c r="AG19" s="59">
        <v>2</v>
      </c>
      <c r="AH19" s="27">
        <v>90</v>
      </c>
      <c r="AI19" s="81" t="s">
        <v>35</v>
      </c>
      <c r="AJ19" s="82">
        <v>0.0027812500000000003</v>
      </c>
      <c r="AK19" s="31" t="s">
        <v>44</v>
      </c>
      <c r="AL19" s="32">
        <f t="shared" si="4"/>
        <v>13</v>
      </c>
      <c r="AM19" s="78" t="s">
        <v>127</v>
      </c>
      <c r="AN19" s="37">
        <v>139</v>
      </c>
      <c r="AO19" s="39" t="s">
        <v>35</v>
      </c>
      <c r="AP19" s="37">
        <v>225</v>
      </c>
      <c r="AQ19" s="39" t="s">
        <v>39</v>
      </c>
      <c r="AR19" s="32" t="s">
        <v>112</v>
      </c>
      <c r="AS19" s="60" t="s">
        <v>33</v>
      </c>
      <c r="AT19" s="15">
        <v>61</v>
      </c>
      <c r="AU19" s="28"/>
      <c r="AV19" s="15">
        <v>151</v>
      </c>
      <c r="AW19" s="28"/>
      <c r="AX19" s="28"/>
      <c r="AY19" s="28"/>
      <c r="AZ19" s="15">
        <v>236</v>
      </c>
      <c r="BA19" s="59">
        <v>3</v>
      </c>
      <c r="BB19" s="15">
        <v>138</v>
      </c>
      <c r="BC19" s="59">
        <v>5</v>
      </c>
      <c r="BD19" s="15">
        <v>360</v>
      </c>
      <c r="BE19" s="59">
        <v>4</v>
      </c>
      <c r="BF19" s="30">
        <v>12.48</v>
      </c>
      <c r="BG19" s="59">
        <v>3</v>
      </c>
      <c r="BH19" s="15">
        <v>22</v>
      </c>
      <c r="BI19" s="59">
        <v>1</v>
      </c>
      <c r="BJ19" s="34">
        <f>BI19+J19+S19+U19+W19+AG19+8+AO19+AQ19+AS19+BA19+BC19+BE19+BG19</f>
        <v>48</v>
      </c>
      <c r="BK19" s="16">
        <v>2</v>
      </c>
      <c r="BL19" s="6"/>
    </row>
    <row r="20" spans="1:64" s="4" customFormat="1" ht="33.75" customHeight="1">
      <c r="A20" s="37">
        <v>5</v>
      </c>
      <c r="B20" s="40">
        <v>250</v>
      </c>
      <c r="C20" s="43" t="s">
        <v>78</v>
      </c>
      <c r="D20" s="37">
        <v>9</v>
      </c>
      <c r="E20" s="37">
        <v>58</v>
      </c>
      <c r="F20" s="37">
        <v>7</v>
      </c>
      <c r="G20" s="49">
        <v>7.5</v>
      </c>
      <c r="H20" s="43" t="s">
        <v>72</v>
      </c>
      <c r="I20" s="37">
        <v>23.5</v>
      </c>
      <c r="J20" s="38">
        <v>9</v>
      </c>
      <c r="K20" s="46">
        <v>127</v>
      </c>
      <c r="L20" s="50" t="s">
        <v>79</v>
      </c>
      <c r="M20" s="46">
        <v>3</v>
      </c>
      <c r="N20" s="37">
        <v>47</v>
      </c>
      <c r="O20" s="37">
        <v>4</v>
      </c>
      <c r="P20" s="76">
        <v>0.21875</v>
      </c>
      <c r="Q20" s="48">
        <v>9</v>
      </c>
      <c r="R20" s="37">
        <f t="shared" si="0"/>
        <v>16</v>
      </c>
      <c r="S20" s="38">
        <v>6</v>
      </c>
      <c r="T20" s="37">
        <v>300</v>
      </c>
      <c r="U20" s="47">
        <v>6</v>
      </c>
      <c r="V20" s="37">
        <v>481</v>
      </c>
      <c r="W20" s="38">
        <v>4</v>
      </c>
      <c r="X20" s="37">
        <v>32</v>
      </c>
      <c r="Y20" s="37">
        <v>8</v>
      </c>
      <c r="Z20" s="48">
        <v>50.4</v>
      </c>
      <c r="AA20" s="36"/>
      <c r="AB20" s="26">
        <v>3.19</v>
      </c>
      <c r="AC20" s="36"/>
      <c r="AD20" s="82">
        <v>0.003766087962962963</v>
      </c>
      <c r="AE20" s="36"/>
      <c r="AF20" s="15">
        <f t="shared" si="3"/>
        <v>8</v>
      </c>
      <c r="AG20" s="59">
        <v>8</v>
      </c>
      <c r="AH20" s="27">
        <v>85</v>
      </c>
      <c r="AI20" s="81" t="s">
        <v>38</v>
      </c>
      <c r="AJ20" s="82">
        <v>0.0019293981481481482</v>
      </c>
      <c r="AK20" s="31" t="s">
        <v>36</v>
      </c>
      <c r="AL20" s="32">
        <f t="shared" si="4"/>
        <v>12</v>
      </c>
      <c r="AM20" s="59">
        <v>6</v>
      </c>
      <c r="AN20" s="37">
        <v>94</v>
      </c>
      <c r="AO20" s="39" t="s">
        <v>44</v>
      </c>
      <c r="AP20" s="37">
        <v>185</v>
      </c>
      <c r="AQ20" s="39" t="s">
        <v>44</v>
      </c>
      <c r="AR20" s="32" t="s">
        <v>115</v>
      </c>
      <c r="AS20" s="60" t="s">
        <v>38</v>
      </c>
      <c r="AT20" s="15">
        <v>42</v>
      </c>
      <c r="AU20" s="28"/>
      <c r="AV20" s="15">
        <v>144</v>
      </c>
      <c r="AW20" s="28"/>
      <c r="AX20" s="28"/>
      <c r="AY20" s="28"/>
      <c r="AZ20" s="15">
        <v>254</v>
      </c>
      <c r="BA20" s="59">
        <v>2</v>
      </c>
      <c r="BB20" s="15">
        <v>121</v>
      </c>
      <c r="BC20" s="59">
        <v>8</v>
      </c>
      <c r="BD20" s="15">
        <v>331</v>
      </c>
      <c r="BE20" s="59">
        <v>6</v>
      </c>
      <c r="BF20" s="30">
        <v>17.25</v>
      </c>
      <c r="BG20" s="59">
        <v>5</v>
      </c>
      <c r="BH20" s="15">
        <v>53</v>
      </c>
      <c r="BI20" s="59">
        <v>5</v>
      </c>
      <c r="BJ20" s="33">
        <f t="shared" si="5"/>
        <v>88</v>
      </c>
      <c r="BK20" s="16">
        <v>8</v>
      </c>
      <c r="BL20" s="6"/>
    </row>
    <row r="21" spans="1:64" s="4" customFormat="1" ht="33.75" customHeight="1">
      <c r="A21" s="37">
        <v>6</v>
      </c>
      <c r="B21" s="40">
        <v>282</v>
      </c>
      <c r="C21" s="43" t="s">
        <v>80</v>
      </c>
      <c r="D21" s="37">
        <v>5</v>
      </c>
      <c r="E21" s="37" t="s">
        <v>81</v>
      </c>
      <c r="F21" s="37">
        <v>6</v>
      </c>
      <c r="G21" s="49">
        <v>8.5</v>
      </c>
      <c r="H21" s="37">
        <v>6</v>
      </c>
      <c r="I21" s="37">
        <v>17</v>
      </c>
      <c r="J21" s="38">
        <v>6</v>
      </c>
      <c r="K21" s="46">
        <v>103</v>
      </c>
      <c r="L21" s="50" t="s">
        <v>56</v>
      </c>
      <c r="M21" s="46">
        <v>8</v>
      </c>
      <c r="N21" s="37">
        <v>31</v>
      </c>
      <c r="O21" s="37">
        <v>9</v>
      </c>
      <c r="P21" s="76">
        <v>0.16666666666666666</v>
      </c>
      <c r="Q21" s="48">
        <v>8</v>
      </c>
      <c r="R21" s="37">
        <f t="shared" si="0"/>
        <v>25</v>
      </c>
      <c r="S21" s="38">
        <v>9</v>
      </c>
      <c r="T21" s="37">
        <v>318</v>
      </c>
      <c r="U21" s="47">
        <v>5</v>
      </c>
      <c r="V21" s="37">
        <v>587</v>
      </c>
      <c r="W21" s="38">
        <v>5</v>
      </c>
      <c r="X21" s="37">
        <v>69</v>
      </c>
      <c r="Y21" s="37">
        <v>4</v>
      </c>
      <c r="Z21" s="48">
        <v>101.5</v>
      </c>
      <c r="AA21" s="36"/>
      <c r="AB21" s="26">
        <v>3.2</v>
      </c>
      <c r="AC21" s="36"/>
      <c r="AD21" s="82">
        <v>0.0037762731481481484</v>
      </c>
      <c r="AE21" s="36"/>
      <c r="AF21" s="15">
        <f t="shared" si="3"/>
        <v>4</v>
      </c>
      <c r="AG21" s="59">
        <v>4</v>
      </c>
      <c r="AH21" s="27">
        <v>77</v>
      </c>
      <c r="AI21" s="81" t="s">
        <v>43</v>
      </c>
      <c r="AJ21" s="82">
        <v>0.001798611111111111</v>
      </c>
      <c r="AK21" s="31" t="s">
        <v>38</v>
      </c>
      <c r="AL21" s="32">
        <f t="shared" si="4"/>
        <v>13</v>
      </c>
      <c r="AM21" s="78" t="s">
        <v>127</v>
      </c>
      <c r="AN21" s="37">
        <v>164</v>
      </c>
      <c r="AO21" s="39" t="s">
        <v>33</v>
      </c>
      <c r="AP21" s="37">
        <v>221</v>
      </c>
      <c r="AQ21" s="39" t="s">
        <v>35</v>
      </c>
      <c r="AR21" s="32" t="s">
        <v>114</v>
      </c>
      <c r="AS21" s="60" t="s">
        <v>43</v>
      </c>
      <c r="AT21" s="15">
        <v>43</v>
      </c>
      <c r="AU21" s="28"/>
      <c r="AV21" s="15">
        <v>117</v>
      </c>
      <c r="AW21" s="28"/>
      <c r="AX21" s="28"/>
      <c r="AY21" s="28"/>
      <c r="AZ21" s="15">
        <v>214</v>
      </c>
      <c r="BA21" s="59">
        <v>4</v>
      </c>
      <c r="BB21" s="15">
        <v>180</v>
      </c>
      <c r="BC21" s="59">
        <v>2</v>
      </c>
      <c r="BD21" s="15">
        <v>310</v>
      </c>
      <c r="BE21" s="59">
        <v>8</v>
      </c>
      <c r="BF21" s="30">
        <v>23.31</v>
      </c>
      <c r="BG21" s="59">
        <v>9</v>
      </c>
      <c r="BH21" s="15">
        <v>118</v>
      </c>
      <c r="BI21" s="59">
        <v>9</v>
      </c>
      <c r="BJ21" s="34">
        <f>BI21+J21+S21+U21+W21+AG21+8+AO21+AQ21+AS21+BA21+BC21+BE21+BG21</f>
        <v>83</v>
      </c>
      <c r="BK21" s="16">
        <v>6</v>
      </c>
      <c r="BL21" s="6"/>
    </row>
    <row r="22" spans="1:64" s="4" customFormat="1" ht="33.75" customHeight="1">
      <c r="A22" s="37">
        <v>7</v>
      </c>
      <c r="B22" s="40">
        <v>384</v>
      </c>
      <c r="C22" s="43" t="s">
        <v>82</v>
      </c>
      <c r="D22" s="37">
        <v>2</v>
      </c>
      <c r="E22" s="37">
        <v>89</v>
      </c>
      <c r="F22" s="37">
        <v>1</v>
      </c>
      <c r="G22" s="49">
        <v>17</v>
      </c>
      <c r="H22" s="37">
        <v>1</v>
      </c>
      <c r="I22" s="37">
        <v>4</v>
      </c>
      <c r="J22" s="38">
        <v>1</v>
      </c>
      <c r="K22" s="46">
        <v>150</v>
      </c>
      <c r="L22" s="50" t="s">
        <v>83</v>
      </c>
      <c r="M22" s="46">
        <v>1</v>
      </c>
      <c r="N22" s="37">
        <v>63</v>
      </c>
      <c r="O22" s="37">
        <v>2</v>
      </c>
      <c r="P22" s="76">
        <v>0.1388888888888889</v>
      </c>
      <c r="Q22" s="48">
        <v>4</v>
      </c>
      <c r="R22" s="37">
        <f t="shared" si="0"/>
        <v>7</v>
      </c>
      <c r="S22" s="38">
        <v>1</v>
      </c>
      <c r="T22" s="37">
        <v>461</v>
      </c>
      <c r="U22" s="47">
        <v>1</v>
      </c>
      <c r="V22" s="37">
        <v>235</v>
      </c>
      <c r="W22" s="38">
        <v>1</v>
      </c>
      <c r="X22" s="37">
        <v>103</v>
      </c>
      <c r="Y22" s="37">
        <v>1</v>
      </c>
      <c r="Z22" s="48">
        <v>40.1</v>
      </c>
      <c r="AA22" s="36"/>
      <c r="AB22" s="26">
        <v>2.36</v>
      </c>
      <c r="AC22" s="36"/>
      <c r="AD22" s="82">
        <v>0.0032422453703703706</v>
      </c>
      <c r="AE22" s="36"/>
      <c r="AF22" s="15">
        <f t="shared" si="3"/>
        <v>1</v>
      </c>
      <c r="AG22" s="59">
        <v>1</v>
      </c>
      <c r="AH22" s="27">
        <v>118</v>
      </c>
      <c r="AI22" s="81" t="s">
        <v>34</v>
      </c>
      <c r="AJ22" s="82">
        <v>0.0013807870370370371</v>
      </c>
      <c r="AK22" s="31" t="s">
        <v>34</v>
      </c>
      <c r="AL22" s="32">
        <f t="shared" si="4"/>
        <v>2</v>
      </c>
      <c r="AM22" s="59">
        <v>1</v>
      </c>
      <c r="AN22" s="37">
        <v>174</v>
      </c>
      <c r="AO22" s="39" t="s">
        <v>34</v>
      </c>
      <c r="AP22" s="37">
        <v>239</v>
      </c>
      <c r="AQ22" s="39" t="s">
        <v>34</v>
      </c>
      <c r="AR22" s="32" t="s">
        <v>118</v>
      </c>
      <c r="AS22" s="60" t="s">
        <v>34</v>
      </c>
      <c r="AT22" s="15">
        <v>68</v>
      </c>
      <c r="AU22" s="28"/>
      <c r="AV22" s="15">
        <v>193</v>
      </c>
      <c r="AW22" s="28"/>
      <c r="AX22" s="28"/>
      <c r="AY22" s="28"/>
      <c r="AZ22" s="15">
        <v>389</v>
      </c>
      <c r="BA22" s="59">
        <v>1</v>
      </c>
      <c r="BB22" s="15">
        <v>242</v>
      </c>
      <c r="BC22" s="59">
        <v>1</v>
      </c>
      <c r="BD22" s="15">
        <v>369</v>
      </c>
      <c r="BE22" s="59">
        <v>3</v>
      </c>
      <c r="BF22" s="30">
        <v>5.54</v>
      </c>
      <c r="BG22" s="59">
        <v>1</v>
      </c>
      <c r="BH22" s="15">
        <v>30</v>
      </c>
      <c r="BI22" s="59">
        <v>3</v>
      </c>
      <c r="BJ22" s="33">
        <f t="shared" si="5"/>
        <v>18</v>
      </c>
      <c r="BK22" s="16">
        <v>1</v>
      </c>
      <c r="BL22" s="6"/>
    </row>
    <row r="23" spans="1:64" s="4" customFormat="1" ht="33.75" customHeight="1">
      <c r="A23" s="37">
        <v>8</v>
      </c>
      <c r="B23" s="40">
        <v>381</v>
      </c>
      <c r="C23" s="43" t="s">
        <v>84</v>
      </c>
      <c r="D23" s="37">
        <v>3</v>
      </c>
      <c r="E23" s="37">
        <v>56</v>
      </c>
      <c r="F23" s="37">
        <v>8</v>
      </c>
      <c r="G23" s="49">
        <v>6.5</v>
      </c>
      <c r="H23" s="37">
        <v>9</v>
      </c>
      <c r="I23" s="37">
        <v>20</v>
      </c>
      <c r="J23" s="38">
        <v>8</v>
      </c>
      <c r="K23" s="46">
        <v>100</v>
      </c>
      <c r="L23" s="50" t="s">
        <v>85</v>
      </c>
      <c r="M23" s="46">
        <v>9</v>
      </c>
      <c r="N23" s="37">
        <v>54</v>
      </c>
      <c r="O23" s="37">
        <v>3</v>
      </c>
      <c r="P23" s="76">
        <v>0.1625</v>
      </c>
      <c r="Q23" s="48">
        <v>6</v>
      </c>
      <c r="R23" s="37">
        <f t="shared" si="0"/>
        <v>18</v>
      </c>
      <c r="S23" s="38">
        <v>8</v>
      </c>
      <c r="T23" s="37">
        <v>280</v>
      </c>
      <c r="U23" s="47">
        <v>8</v>
      </c>
      <c r="V23" s="37">
        <v>675</v>
      </c>
      <c r="W23" s="38">
        <v>7</v>
      </c>
      <c r="X23" s="37">
        <v>59</v>
      </c>
      <c r="Y23" s="37">
        <v>5</v>
      </c>
      <c r="Z23" s="48">
        <v>52.2</v>
      </c>
      <c r="AA23" s="36"/>
      <c r="AB23" s="26">
        <v>3.15</v>
      </c>
      <c r="AC23" s="36"/>
      <c r="AD23" s="82"/>
      <c r="AE23" s="36"/>
      <c r="AF23" s="15">
        <f t="shared" si="3"/>
        <v>5</v>
      </c>
      <c r="AG23" s="59">
        <v>5</v>
      </c>
      <c r="AH23" s="27">
        <v>79</v>
      </c>
      <c r="AI23" s="81" t="s">
        <v>36</v>
      </c>
      <c r="AJ23" s="82">
        <v>0.0018020833333333335</v>
      </c>
      <c r="AK23" s="31" t="s">
        <v>37</v>
      </c>
      <c r="AL23" s="32">
        <f t="shared" si="4"/>
        <v>13</v>
      </c>
      <c r="AM23" s="78" t="s">
        <v>127</v>
      </c>
      <c r="AN23" s="37">
        <v>152</v>
      </c>
      <c r="AO23" s="39" t="s">
        <v>39</v>
      </c>
      <c r="AP23" s="37">
        <v>218</v>
      </c>
      <c r="AQ23" s="39" t="s">
        <v>37</v>
      </c>
      <c r="AR23" s="32" t="s">
        <v>113</v>
      </c>
      <c r="AS23" s="60" t="s">
        <v>35</v>
      </c>
      <c r="AT23" s="15">
        <v>57</v>
      </c>
      <c r="AU23" s="28"/>
      <c r="AV23" s="15">
        <v>162</v>
      </c>
      <c r="AW23" s="28"/>
      <c r="AX23" s="28"/>
      <c r="AY23" s="28"/>
      <c r="AZ23" s="15">
        <v>134</v>
      </c>
      <c r="BA23" s="59">
        <v>8</v>
      </c>
      <c r="BB23" s="15">
        <v>161</v>
      </c>
      <c r="BC23" s="59">
        <v>4</v>
      </c>
      <c r="BD23" s="15">
        <v>313</v>
      </c>
      <c r="BE23" s="59">
        <v>7</v>
      </c>
      <c r="BF23" s="30">
        <v>18.18</v>
      </c>
      <c r="BG23" s="59">
        <v>6</v>
      </c>
      <c r="BH23" s="15">
        <v>31</v>
      </c>
      <c r="BI23" s="59">
        <v>4</v>
      </c>
      <c r="BJ23" s="34">
        <f>BI23+J23+S23+U23+W23+AG23+8+AO23+AQ23+AS23+BA23+BC23+BE23+BG23</f>
        <v>86</v>
      </c>
      <c r="BK23" s="16">
        <v>7</v>
      </c>
      <c r="BL23" s="6"/>
    </row>
    <row r="24" spans="1:64" s="4" customFormat="1" ht="33.75" customHeight="1">
      <c r="A24" s="37">
        <v>9</v>
      </c>
      <c r="B24" s="40">
        <v>551</v>
      </c>
      <c r="C24" s="43" t="s">
        <v>86</v>
      </c>
      <c r="D24" s="37">
        <v>6</v>
      </c>
      <c r="E24" s="37">
        <v>63</v>
      </c>
      <c r="F24" s="37">
        <v>3</v>
      </c>
      <c r="G24" s="49">
        <v>14</v>
      </c>
      <c r="H24" s="37">
        <v>3</v>
      </c>
      <c r="I24" s="37">
        <v>12</v>
      </c>
      <c r="J24" s="38">
        <v>3</v>
      </c>
      <c r="K24" s="46">
        <v>106</v>
      </c>
      <c r="L24" s="50" t="s">
        <v>87</v>
      </c>
      <c r="M24" s="46">
        <v>7</v>
      </c>
      <c r="N24" s="37">
        <v>43</v>
      </c>
      <c r="O24" s="37">
        <v>5</v>
      </c>
      <c r="P24" s="76">
        <v>0.13055555555555556</v>
      </c>
      <c r="Q24" s="48">
        <v>2</v>
      </c>
      <c r="R24" s="37">
        <f t="shared" si="0"/>
        <v>14</v>
      </c>
      <c r="S24" s="38">
        <v>5</v>
      </c>
      <c r="T24" s="37">
        <v>326</v>
      </c>
      <c r="U24" s="47">
        <v>4</v>
      </c>
      <c r="V24" s="37">
        <v>686</v>
      </c>
      <c r="W24" s="38">
        <v>8</v>
      </c>
      <c r="X24" s="37">
        <v>15</v>
      </c>
      <c r="Y24" s="37">
        <v>9</v>
      </c>
      <c r="Z24" s="48">
        <v>40.2</v>
      </c>
      <c r="AA24" s="36"/>
      <c r="AB24" s="26">
        <v>3.57</v>
      </c>
      <c r="AC24" s="36"/>
      <c r="AD24" s="82">
        <v>0.0034021990740740744</v>
      </c>
      <c r="AE24" s="36"/>
      <c r="AF24" s="15">
        <f t="shared" si="3"/>
        <v>9</v>
      </c>
      <c r="AG24" s="59">
        <v>9</v>
      </c>
      <c r="AH24" s="27">
        <v>74</v>
      </c>
      <c r="AI24" s="81" t="s">
        <v>44</v>
      </c>
      <c r="AJ24" s="82">
        <v>0.001611111111111111</v>
      </c>
      <c r="AK24" s="31" t="s">
        <v>33</v>
      </c>
      <c r="AL24" s="32">
        <f t="shared" si="4"/>
        <v>11</v>
      </c>
      <c r="AM24" s="78" t="s">
        <v>126</v>
      </c>
      <c r="AN24" s="37">
        <v>115</v>
      </c>
      <c r="AO24" s="39" t="s">
        <v>38</v>
      </c>
      <c r="AP24" s="37">
        <v>212</v>
      </c>
      <c r="AQ24" s="39" t="s">
        <v>36</v>
      </c>
      <c r="AR24" s="32" t="s">
        <v>116</v>
      </c>
      <c r="AS24" s="60" t="s">
        <v>44</v>
      </c>
      <c r="AT24" s="15">
        <v>51</v>
      </c>
      <c r="AU24" s="28"/>
      <c r="AV24" s="15">
        <v>144</v>
      </c>
      <c r="AW24" s="28"/>
      <c r="AX24" s="28"/>
      <c r="AY24" s="28"/>
      <c r="AZ24" s="15">
        <v>207</v>
      </c>
      <c r="BA24" s="59">
        <v>5</v>
      </c>
      <c r="BB24" s="15">
        <v>178</v>
      </c>
      <c r="BC24" s="59">
        <v>3</v>
      </c>
      <c r="BD24" s="15">
        <v>373</v>
      </c>
      <c r="BE24" s="59">
        <v>1</v>
      </c>
      <c r="BF24" s="30">
        <v>19.44</v>
      </c>
      <c r="BG24" s="59">
        <v>7</v>
      </c>
      <c r="BH24" s="15">
        <v>68</v>
      </c>
      <c r="BI24" s="59">
        <v>8</v>
      </c>
      <c r="BJ24" s="34">
        <f>BI24+J24+S24+U24+W24+AG24+4.5+AO24+AQ24+AS24+BA24+BC24+BE24+BG24</f>
        <v>78.5</v>
      </c>
      <c r="BK24" s="16">
        <v>5</v>
      </c>
      <c r="BL24" s="6"/>
    </row>
    <row r="25" spans="1:64" s="4" customFormat="1" ht="12.75">
      <c r="A25" s="69" t="s">
        <v>140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"/>
    </row>
    <row r="26" spans="1:64" s="4" customFormat="1" ht="33.75" customHeight="1">
      <c r="A26" s="37">
        <v>1</v>
      </c>
      <c r="B26" s="40" t="s">
        <v>88</v>
      </c>
      <c r="C26" s="43" t="s">
        <v>89</v>
      </c>
      <c r="D26" s="37">
        <v>7</v>
      </c>
      <c r="E26" s="37">
        <v>77</v>
      </c>
      <c r="F26" s="37">
        <v>7</v>
      </c>
      <c r="G26" s="54">
        <v>8.5</v>
      </c>
      <c r="H26" s="37">
        <v>7</v>
      </c>
      <c r="I26" s="37">
        <v>21</v>
      </c>
      <c r="J26" s="47">
        <v>7</v>
      </c>
      <c r="K26" s="51">
        <v>119</v>
      </c>
      <c r="L26" s="56" t="s">
        <v>90</v>
      </c>
      <c r="M26" s="51">
        <v>3</v>
      </c>
      <c r="N26" s="37" t="s">
        <v>91</v>
      </c>
      <c r="O26" s="37">
        <v>4</v>
      </c>
      <c r="P26" s="53"/>
      <c r="Q26" s="36"/>
      <c r="R26" s="37">
        <f t="shared" si="0"/>
        <v>7</v>
      </c>
      <c r="S26" s="39" t="s">
        <v>52</v>
      </c>
      <c r="T26" s="37">
        <v>180</v>
      </c>
      <c r="U26" s="52">
        <v>6</v>
      </c>
      <c r="V26" s="37">
        <v>449</v>
      </c>
      <c r="W26" s="47">
        <v>5</v>
      </c>
      <c r="X26" s="37">
        <v>35</v>
      </c>
      <c r="Y26" s="37">
        <v>6</v>
      </c>
      <c r="Z26" s="29"/>
      <c r="AA26" s="81" t="s">
        <v>132</v>
      </c>
      <c r="AB26" s="26"/>
      <c r="AC26" s="81" t="s">
        <v>132</v>
      </c>
      <c r="AD26" s="82"/>
      <c r="AE26" s="36"/>
      <c r="AF26" s="81" t="s">
        <v>137</v>
      </c>
      <c r="AG26" s="39" t="s">
        <v>37</v>
      </c>
      <c r="AH26" s="27"/>
      <c r="AI26" s="81" t="s">
        <v>132</v>
      </c>
      <c r="AJ26" s="82"/>
      <c r="AK26" s="81" t="s">
        <v>132</v>
      </c>
      <c r="AL26" s="32" t="s">
        <v>133</v>
      </c>
      <c r="AM26" s="39" t="s">
        <v>132</v>
      </c>
      <c r="AN26" s="37">
        <v>124</v>
      </c>
      <c r="AO26" s="39" t="s">
        <v>37</v>
      </c>
      <c r="AP26" s="37">
        <v>188</v>
      </c>
      <c r="AQ26" s="39" t="s">
        <v>37</v>
      </c>
      <c r="AR26" s="34" t="s">
        <v>124</v>
      </c>
      <c r="AS26" s="61" t="s">
        <v>132</v>
      </c>
      <c r="AT26" s="15"/>
      <c r="AU26" s="36"/>
      <c r="AV26" s="16"/>
      <c r="AW26" s="61" t="s">
        <v>132</v>
      </c>
      <c r="AX26" s="28"/>
      <c r="AY26" s="28"/>
      <c r="AZ26" s="16"/>
      <c r="BA26" s="61" t="s">
        <v>132</v>
      </c>
      <c r="BB26" s="16"/>
      <c r="BC26" s="61" t="s">
        <v>132</v>
      </c>
      <c r="BD26" s="16"/>
      <c r="BE26" s="61" t="s">
        <v>132</v>
      </c>
      <c r="BF26" s="35"/>
      <c r="BG26" s="61" t="s">
        <v>132</v>
      </c>
      <c r="BH26" s="15"/>
      <c r="BI26" s="61" t="s">
        <v>132</v>
      </c>
      <c r="BJ26" s="34">
        <f>J26+3.5+U26+W26+AG26+6.5+AO26+AQ26+6.5+6.5+6.5+6.5+6.5+6.5+6.5</f>
        <v>91.5</v>
      </c>
      <c r="BK26" s="16">
        <v>6</v>
      </c>
      <c r="BL26" s="6"/>
    </row>
    <row r="27" spans="1:64" s="4" customFormat="1" ht="33.75" customHeight="1">
      <c r="A27" s="37">
        <v>2</v>
      </c>
      <c r="B27" s="40" t="s">
        <v>75</v>
      </c>
      <c r="C27" s="43" t="s">
        <v>92</v>
      </c>
      <c r="D27" s="37">
        <v>2</v>
      </c>
      <c r="E27" s="37">
        <v>89</v>
      </c>
      <c r="F27" s="37">
        <v>1</v>
      </c>
      <c r="G27" s="55">
        <v>14</v>
      </c>
      <c r="H27" s="37">
        <v>3</v>
      </c>
      <c r="I27" s="37">
        <v>6</v>
      </c>
      <c r="J27" s="47">
        <v>2</v>
      </c>
      <c r="K27" s="51">
        <v>133</v>
      </c>
      <c r="L27" s="56" t="s">
        <v>93</v>
      </c>
      <c r="M27" s="51">
        <v>1</v>
      </c>
      <c r="N27" s="37">
        <v>59</v>
      </c>
      <c r="O27" s="37">
        <v>1</v>
      </c>
      <c r="P27" s="76">
        <v>0.13541666666666666</v>
      </c>
      <c r="Q27" s="36"/>
      <c r="R27" s="37">
        <f t="shared" si="0"/>
        <v>2</v>
      </c>
      <c r="S27" s="38">
        <v>1</v>
      </c>
      <c r="T27" s="37">
        <v>452</v>
      </c>
      <c r="U27" s="52">
        <v>1</v>
      </c>
      <c r="V27" s="37">
        <v>287</v>
      </c>
      <c r="W27" s="47">
        <v>1</v>
      </c>
      <c r="X27" s="37">
        <v>96</v>
      </c>
      <c r="Y27" s="37">
        <v>1</v>
      </c>
      <c r="Z27" s="29">
        <v>50.1</v>
      </c>
      <c r="AA27" s="27">
        <v>2</v>
      </c>
      <c r="AB27" s="26">
        <v>2.34</v>
      </c>
      <c r="AC27" s="27">
        <v>1</v>
      </c>
      <c r="AD27" s="82">
        <v>0.0029783564814814816</v>
      </c>
      <c r="AE27" s="36"/>
      <c r="AF27" s="15">
        <f aca="true" t="shared" si="6" ref="AF27:AF32">Y27+AA27+AC27</f>
        <v>4</v>
      </c>
      <c r="AG27" s="59">
        <v>1</v>
      </c>
      <c r="AH27" s="27">
        <v>80</v>
      </c>
      <c r="AI27" s="81" t="s">
        <v>38</v>
      </c>
      <c r="AJ27" s="82">
        <v>0.0014594907407407406</v>
      </c>
      <c r="AK27" s="81" t="s">
        <v>34</v>
      </c>
      <c r="AL27" s="32">
        <f t="shared" si="4"/>
        <v>6</v>
      </c>
      <c r="AM27" s="39" t="s">
        <v>136</v>
      </c>
      <c r="AN27" s="37">
        <v>143</v>
      </c>
      <c r="AO27" s="39" t="s">
        <v>33</v>
      </c>
      <c r="AP27" s="37">
        <v>229</v>
      </c>
      <c r="AQ27" s="39" t="s">
        <v>33</v>
      </c>
      <c r="AR27" s="34" t="s">
        <v>121</v>
      </c>
      <c r="AS27" s="61" t="s">
        <v>39</v>
      </c>
      <c r="AT27" s="15">
        <v>71</v>
      </c>
      <c r="AU27" s="36"/>
      <c r="AV27" s="16">
        <v>196</v>
      </c>
      <c r="AW27" s="61" t="s">
        <v>49</v>
      </c>
      <c r="AX27" s="28"/>
      <c r="AY27" s="28"/>
      <c r="AZ27" s="16">
        <v>272</v>
      </c>
      <c r="BA27" s="77">
        <v>2</v>
      </c>
      <c r="BB27" s="16">
        <v>158</v>
      </c>
      <c r="BC27" s="77">
        <v>3</v>
      </c>
      <c r="BD27" s="16">
        <v>413</v>
      </c>
      <c r="BE27" s="77">
        <v>1</v>
      </c>
      <c r="BF27" s="35">
        <v>7.57</v>
      </c>
      <c r="BG27" s="39" t="s">
        <v>34</v>
      </c>
      <c r="BH27" s="15">
        <v>30</v>
      </c>
      <c r="BI27" s="39" t="s">
        <v>34</v>
      </c>
      <c r="BJ27" s="34">
        <f>J27+S27+U27+W27+AG27+4+AO27+AQ27+AS27+1.5+BA27+BC27+BE27+BG27+BI27</f>
        <v>26.5</v>
      </c>
      <c r="BK27" s="16">
        <v>1</v>
      </c>
      <c r="BL27" s="6"/>
    </row>
    <row r="28" spans="1:64" s="4" customFormat="1" ht="33.75" customHeight="1">
      <c r="A28" s="37">
        <v>3</v>
      </c>
      <c r="B28" s="40" t="s">
        <v>62</v>
      </c>
      <c r="C28" s="43" t="s">
        <v>94</v>
      </c>
      <c r="D28" s="37">
        <v>1</v>
      </c>
      <c r="E28" s="37">
        <v>84</v>
      </c>
      <c r="F28" s="37">
        <v>3</v>
      </c>
      <c r="G28" s="54">
        <v>15.5</v>
      </c>
      <c r="H28" s="37">
        <v>2</v>
      </c>
      <c r="I28" s="37">
        <v>6</v>
      </c>
      <c r="J28" s="47">
        <v>1</v>
      </c>
      <c r="K28" s="51">
        <v>128</v>
      </c>
      <c r="L28" s="56" t="s">
        <v>95</v>
      </c>
      <c r="M28" s="51">
        <v>2</v>
      </c>
      <c r="N28" s="37">
        <v>39</v>
      </c>
      <c r="O28" s="37">
        <v>5</v>
      </c>
      <c r="P28" s="53"/>
      <c r="Q28" s="36"/>
      <c r="R28" s="37">
        <f t="shared" si="0"/>
        <v>7</v>
      </c>
      <c r="S28" s="39" t="s">
        <v>52</v>
      </c>
      <c r="T28" s="37">
        <v>393</v>
      </c>
      <c r="U28" s="52">
        <v>2</v>
      </c>
      <c r="V28" s="37">
        <v>311</v>
      </c>
      <c r="W28" s="47">
        <v>2</v>
      </c>
      <c r="X28" s="37">
        <v>92</v>
      </c>
      <c r="Y28" s="37">
        <v>2</v>
      </c>
      <c r="Z28" s="85">
        <v>49</v>
      </c>
      <c r="AA28" s="27">
        <v>1</v>
      </c>
      <c r="AB28" s="26">
        <v>3</v>
      </c>
      <c r="AC28" s="27">
        <v>3</v>
      </c>
      <c r="AD28" s="82"/>
      <c r="AE28" s="36"/>
      <c r="AF28" s="15">
        <f t="shared" si="6"/>
        <v>6</v>
      </c>
      <c r="AG28" s="59">
        <v>2</v>
      </c>
      <c r="AH28" s="27">
        <v>81</v>
      </c>
      <c r="AI28" s="81" t="s">
        <v>52</v>
      </c>
      <c r="AJ28" s="82">
        <v>0.001565972222222222</v>
      </c>
      <c r="AK28" s="81" t="s">
        <v>39</v>
      </c>
      <c r="AL28" s="32" t="s">
        <v>134</v>
      </c>
      <c r="AM28" s="39" t="s">
        <v>34</v>
      </c>
      <c r="AN28" s="37">
        <v>156</v>
      </c>
      <c r="AO28" s="39" t="s">
        <v>34</v>
      </c>
      <c r="AP28" s="37">
        <v>220</v>
      </c>
      <c r="AQ28" s="39" t="s">
        <v>38</v>
      </c>
      <c r="AR28" s="34" t="s">
        <v>120</v>
      </c>
      <c r="AS28" s="61" t="s">
        <v>34</v>
      </c>
      <c r="AT28" s="15">
        <v>66</v>
      </c>
      <c r="AU28" s="36"/>
      <c r="AV28" s="16">
        <v>196</v>
      </c>
      <c r="AW28" s="61" t="s">
        <v>49</v>
      </c>
      <c r="AX28" s="28"/>
      <c r="AY28" s="28"/>
      <c r="AZ28" s="16">
        <v>169</v>
      </c>
      <c r="BA28" s="77">
        <v>5</v>
      </c>
      <c r="BB28" s="16">
        <v>175</v>
      </c>
      <c r="BC28" s="77">
        <v>1</v>
      </c>
      <c r="BD28" s="16">
        <v>396</v>
      </c>
      <c r="BE28" s="77">
        <v>3</v>
      </c>
      <c r="BF28" s="35">
        <v>12.22</v>
      </c>
      <c r="BG28" s="39" t="s">
        <v>39</v>
      </c>
      <c r="BH28" s="15">
        <v>39</v>
      </c>
      <c r="BI28" s="39" t="s">
        <v>33</v>
      </c>
      <c r="BJ28" s="34">
        <f>J28+3.5+U28+W28+AG28+AM28+AO28+AQ28+AS28+1.5+BA28+BC28+BE28+BG28+BI28</f>
        <v>34</v>
      </c>
      <c r="BK28" s="16">
        <v>2</v>
      </c>
      <c r="BL28" s="6"/>
    </row>
    <row r="29" spans="1:64" s="4" customFormat="1" ht="33.75" customHeight="1">
      <c r="A29" s="37">
        <v>4</v>
      </c>
      <c r="B29" s="40" t="s">
        <v>96</v>
      </c>
      <c r="C29" s="43" t="s">
        <v>97</v>
      </c>
      <c r="D29" s="37">
        <v>6</v>
      </c>
      <c r="E29" s="37" t="s">
        <v>98</v>
      </c>
      <c r="F29" s="37">
        <v>5</v>
      </c>
      <c r="G29" s="54" t="s">
        <v>99</v>
      </c>
      <c r="H29" s="37">
        <v>4</v>
      </c>
      <c r="I29" s="37">
        <v>15</v>
      </c>
      <c r="J29" s="47">
        <v>6</v>
      </c>
      <c r="K29" s="51">
        <v>117</v>
      </c>
      <c r="L29" s="56" t="s">
        <v>100</v>
      </c>
      <c r="M29" s="51">
        <v>4</v>
      </c>
      <c r="N29" s="37">
        <v>56</v>
      </c>
      <c r="O29" s="37">
        <v>2</v>
      </c>
      <c r="P29" s="53"/>
      <c r="Q29" s="36"/>
      <c r="R29" s="37">
        <f t="shared" si="0"/>
        <v>6</v>
      </c>
      <c r="S29" s="38">
        <v>2</v>
      </c>
      <c r="T29" s="37">
        <v>224</v>
      </c>
      <c r="U29" s="52">
        <v>5</v>
      </c>
      <c r="V29" s="37">
        <v>678</v>
      </c>
      <c r="W29" s="47">
        <v>7</v>
      </c>
      <c r="X29" s="37">
        <v>20</v>
      </c>
      <c r="Y29" s="37">
        <v>7</v>
      </c>
      <c r="Z29" s="29"/>
      <c r="AA29" s="81" t="s">
        <v>132</v>
      </c>
      <c r="AB29" s="26"/>
      <c r="AC29" s="81" t="s">
        <v>132</v>
      </c>
      <c r="AD29" s="82"/>
      <c r="AE29" s="36"/>
      <c r="AF29" s="81" t="s">
        <v>138</v>
      </c>
      <c r="AG29" s="39" t="s">
        <v>36</v>
      </c>
      <c r="AH29" s="27"/>
      <c r="AI29" s="81" t="s">
        <v>132</v>
      </c>
      <c r="AJ29" s="82"/>
      <c r="AK29" s="81" t="s">
        <v>132</v>
      </c>
      <c r="AL29" s="32" t="s">
        <v>133</v>
      </c>
      <c r="AM29" s="39" t="s">
        <v>132</v>
      </c>
      <c r="AN29" s="37">
        <v>91</v>
      </c>
      <c r="AO29" s="39" t="s">
        <v>36</v>
      </c>
      <c r="AP29" s="37" t="s">
        <v>50</v>
      </c>
      <c r="AQ29" s="39" t="s">
        <v>36</v>
      </c>
      <c r="AR29" s="34" t="s">
        <v>124</v>
      </c>
      <c r="AS29" s="61" t="s">
        <v>132</v>
      </c>
      <c r="AT29" s="15"/>
      <c r="AU29" s="36"/>
      <c r="AV29" s="16"/>
      <c r="AW29" s="61" t="s">
        <v>132</v>
      </c>
      <c r="AX29" s="28"/>
      <c r="AY29" s="28"/>
      <c r="AZ29" s="16"/>
      <c r="BA29" s="61" t="s">
        <v>132</v>
      </c>
      <c r="BB29" s="16"/>
      <c r="BC29" s="61" t="s">
        <v>132</v>
      </c>
      <c r="BD29" s="16"/>
      <c r="BE29" s="61" t="s">
        <v>132</v>
      </c>
      <c r="BF29" s="35"/>
      <c r="BG29" s="61" t="s">
        <v>132</v>
      </c>
      <c r="BH29" s="15"/>
      <c r="BI29" s="61" t="s">
        <v>132</v>
      </c>
      <c r="BJ29" s="34">
        <f>J29+S29+U29+W29+AG29+6.5+AO29+AQ29+6.5+6.5+6.5+6.5+6.5+6.5+6.5</f>
        <v>93</v>
      </c>
      <c r="BK29" s="16">
        <v>7</v>
      </c>
      <c r="BL29" s="6"/>
    </row>
    <row r="30" spans="1:64" s="4" customFormat="1" ht="33.75" customHeight="1">
      <c r="A30" s="37">
        <v>5</v>
      </c>
      <c r="B30" s="40">
        <v>377</v>
      </c>
      <c r="C30" s="43" t="s">
        <v>101</v>
      </c>
      <c r="D30" s="37">
        <v>3</v>
      </c>
      <c r="E30" s="37">
        <v>83</v>
      </c>
      <c r="F30" s="37">
        <v>4</v>
      </c>
      <c r="G30" s="54">
        <v>12.5</v>
      </c>
      <c r="H30" s="37">
        <v>6</v>
      </c>
      <c r="I30" s="37">
        <v>13</v>
      </c>
      <c r="J30" s="47">
        <v>5</v>
      </c>
      <c r="K30" s="51">
        <v>109</v>
      </c>
      <c r="L30" s="56" t="s">
        <v>87</v>
      </c>
      <c r="M30" s="51">
        <v>7</v>
      </c>
      <c r="N30" s="37">
        <v>36</v>
      </c>
      <c r="O30" s="37">
        <v>6</v>
      </c>
      <c r="P30" s="76">
        <v>0.13194444444444445</v>
      </c>
      <c r="Q30" s="36"/>
      <c r="R30" s="37">
        <f t="shared" si="0"/>
        <v>13</v>
      </c>
      <c r="S30" s="38">
        <v>7</v>
      </c>
      <c r="T30" s="37">
        <v>297</v>
      </c>
      <c r="U30" s="52">
        <v>4</v>
      </c>
      <c r="V30" s="37">
        <v>394</v>
      </c>
      <c r="W30" s="47">
        <v>4</v>
      </c>
      <c r="X30" s="37" t="s">
        <v>102</v>
      </c>
      <c r="Y30" s="37">
        <v>3</v>
      </c>
      <c r="Z30" s="29">
        <v>74.6</v>
      </c>
      <c r="AA30" s="27">
        <v>4</v>
      </c>
      <c r="AB30" s="26">
        <v>2.37</v>
      </c>
      <c r="AC30" s="27">
        <v>2</v>
      </c>
      <c r="AD30" s="82">
        <v>0.0029754629629629627</v>
      </c>
      <c r="AE30" s="36"/>
      <c r="AF30" s="15">
        <f t="shared" si="6"/>
        <v>9</v>
      </c>
      <c r="AG30" s="59">
        <v>3</v>
      </c>
      <c r="AH30" s="27">
        <v>81</v>
      </c>
      <c r="AI30" s="81" t="s">
        <v>52</v>
      </c>
      <c r="AJ30" s="82">
        <v>0.0015567129629629629</v>
      </c>
      <c r="AK30" s="81" t="s">
        <v>33</v>
      </c>
      <c r="AL30" s="32" t="s">
        <v>135</v>
      </c>
      <c r="AM30" s="39" t="s">
        <v>33</v>
      </c>
      <c r="AN30" s="37">
        <v>126</v>
      </c>
      <c r="AO30" s="39" t="s">
        <v>38</v>
      </c>
      <c r="AP30" s="37">
        <v>221</v>
      </c>
      <c r="AQ30" s="39" t="s">
        <v>35</v>
      </c>
      <c r="AR30" s="34" t="s">
        <v>122</v>
      </c>
      <c r="AS30" s="61" t="s">
        <v>33</v>
      </c>
      <c r="AT30" s="15">
        <v>57</v>
      </c>
      <c r="AU30" s="36"/>
      <c r="AV30" s="16">
        <v>153</v>
      </c>
      <c r="AW30" s="61" t="s">
        <v>39</v>
      </c>
      <c r="AX30" s="28"/>
      <c r="AY30" s="28"/>
      <c r="AZ30" s="16">
        <v>191</v>
      </c>
      <c r="BA30" s="77">
        <v>4</v>
      </c>
      <c r="BB30" s="16">
        <v>165</v>
      </c>
      <c r="BC30" s="77">
        <v>2</v>
      </c>
      <c r="BD30" s="16">
        <v>360</v>
      </c>
      <c r="BE30" s="77">
        <v>5</v>
      </c>
      <c r="BF30" s="35">
        <v>18.38</v>
      </c>
      <c r="BG30" s="39" t="s">
        <v>35</v>
      </c>
      <c r="BH30" s="15">
        <v>57</v>
      </c>
      <c r="BI30" s="39" t="s">
        <v>35</v>
      </c>
      <c r="BJ30" s="34">
        <f>J30+S30+U30+W30+AG30+AM30+AO30+AQ30+AS30+AW30+BA30+BC30+BE30+BG30+BI30</f>
        <v>58</v>
      </c>
      <c r="BK30" s="16">
        <v>4</v>
      </c>
      <c r="BL30" s="6"/>
    </row>
    <row r="31" spans="1:64" s="4" customFormat="1" ht="33.75" customHeight="1">
      <c r="A31" s="37">
        <v>6</v>
      </c>
      <c r="B31" s="40">
        <v>282</v>
      </c>
      <c r="C31" s="43" t="s">
        <v>103</v>
      </c>
      <c r="D31" s="37">
        <v>5</v>
      </c>
      <c r="E31" s="37">
        <v>86</v>
      </c>
      <c r="F31" s="37">
        <v>2</v>
      </c>
      <c r="G31" s="54" t="s">
        <v>104</v>
      </c>
      <c r="H31" s="37">
        <v>5</v>
      </c>
      <c r="I31" s="37">
        <v>12</v>
      </c>
      <c r="J31" s="47">
        <v>4</v>
      </c>
      <c r="K31" s="51">
        <v>114</v>
      </c>
      <c r="L31" s="56" t="s">
        <v>105</v>
      </c>
      <c r="M31" s="51">
        <v>6</v>
      </c>
      <c r="N31" s="37" t="s">
        <v>106</v>
      </c>
      <c r="O31" s="37">
        <v>3</v>
      </c>
      <c r="P31" s="76">
        <v>0.1173611111111111</v>
      </c>
      <c r="Q31" s="36"/>
      <c r="R31" s="37">
        <f t="shared" si="0"/>
        <v>9</v>
      </c>
      <c r="S31" s="38">
        <v>5</v>
      </c>
      <c r="T31" s="37">
        <v>126</v>
      </c>
      <c r="U31" s="52">
        <v>7</v>
      </c>
      <c r="V31" s="37">
        <v>544</v>
      </c>
      <c r="W31" s="47">
        <v>6</v>
      </c>
      <c r="X31" s="37">
        <v>40</v>
      </c>
      <c r="Y31" s="37">
        <v>5</v>
      </c>
      <c r="Z31" s="29">
        <v>79.3</v>
      </c>
      <c r="AA31" s="27">
        <v>5</v>
      </c>
      <c r="AB31" s="26">
        <v>3.05</v>
      </c>
      <c r="AC31" s="27">
        <v>4</v>
      </c>
      <c r="AD31" s="82">
        <v>0.003694212962962963</v>
      </c>
      <c r="AE31" s="36"/>
      <c r="AF31" s="15">
        <f t="shared" si="6"/>
        <v>14</v>
      </c>
      <c r="AG31" s="59">
        <v>5</v>
      </c>
      <c r="AH31" s="27">
        <v>84</v>
      </c>
      <c r="AI31" s="81" t="s">
        <v>33</v>
      </c>
      <c r="AJ31" s="82">
        <v>0.0019212962962962962</v>
      </c>
      <c r="AK31" s="81" t="s">
        <v>35</v>
      </c>
      <c r="AL31" s="32">
        <f t="shared" si="4"/>
        <v>6</v>
      </c>
      <c r="AM31" s="39" t="s">
        <v>136</v>
      </c>
      <c r="AN31" s="37">
        <v>134</v>
      </c>
      <c r="AO31" s="39" t="s">
        <v>39</v>
      </c>
      <c r="AP31" s="37">
        <v>237</v>
      </c>
      <c r="AQ31" s="39" t="s">
        <v>34</v>
      </c>
      <c r="AR31" s="34" t="s">
        <v>51</v>
      </c>
      <c r="AS31" s="61" t="s">
        <v>38</v>
      </c>
      <c r="AT31" s="15"/>
      <c r="AU31" s="36"/>
      <c r="AV31" s="16">
        <v>159</v>
      </c>
      <c r="AW31" s="61" t="s">
        <v>35</v>
      </c>
      <c r="AX31" s="28"/>
      <c r="AY31" s="28"/>
      <c r="AZ31" s="16">
        <v>196</v>
      </c>
      <c r="BA31" s="77">
        <v>3</v>
      </c>
      <c r="BB31" s="16">
        <v>125</v>
      </c>
      <c r="BC31" s="77">
        <v>5</v>
      </c>
      <c r="BD31" s="16">
        <v>363</v>
      </c>
      <c r="BE31" s="77">
        <v>4</v>
      </c>
      <c r="BF31" s="35">
        <v>23.06</v>
      </c>
      <c r="BG31" s="39" t="s">
        <v>38</v>
      </c>
      <c r="BH31" s="15">
        <v>69</v>
      </c>
      <c r="BI31" s="39" t="s">
        <v>38</v>
      </c>
      <c r="BJ31" s="34">
        <f>J31+S31+U31+W31+AG31+3.5+AO31+AQ31+AS31+AW31+BA31+BC31+BE31+BG31+BI31</f>
        <v>65.5</v>
      </c>
      <c r="BK31" s="16">
        <v>5</v>
      </c>
      <c r="BL31" s="6"/>
    </row>
    <row r="32" spans="1:64" s="4" customFormat="1" ht="33.75" customHeight="1">
      <c r="A32" s="37">
        <v>7</v>
      </c>
      <c r="B32" s="40">
        <v>388</v>
      </c>
      <c r="C32" s="43" t="s">
        <v>107</v>
      </c>
      <c r="D32" s="37">
        <v>4</v>
      </c>
      <c r="E32" s="37" t="s">
        <v>108</v>
      </c>
      <c r="F32" s="37">
        <v>6</v>
      </c>
      <c r="G32" s="54">
        <v>16.5</v>
      </c>
      <c r="H32" s="37">
        <v>1</v>
      </c>
      <c r="I32" s="37">
        <v>11</v>
      </c>
      <c r="J32" s="47">
        <v>3</v>
      </c>
      <c r="K32" s="51">
        <v>117</v>
      </c>
      <c r="L32" s="56" t="s">
        <v>109</v>
      </c>
      <c r="M32" s="51">
        <v>5</v>
      </c>
      <c r="N32" s="37">
        <v>34</v>
      </c>
      <c r="O32" s="37">
        <v>7</v>
      </c>
      <c r="P32" s="53"/>
      <c r="Q32" s="36"/>
      <c r="R32" s="37">
        <f t="shared" si="0"/>
        <v>12</v>
      </c>
      <c r="S32" s="38">
        <v>6</v>
      </c>
      <c r="T32" s="37">
        <v>343</v>
      </c>
      <c r="U32" s="52">
        <v>3</v>
      </c>
      <c r="V32" s="37">
        <v>336</v>
      </c>
      <c r="W32" s="47">
        <v>3</v>
      </c>
      <c r="X32" s="37" t="s">
        <v>110</v>
      </c>
      <c r="Y32" s="37">
        <v>4</v>
      </c>
      <c r="Z32" s="29">
        <v>61.7</v>
      </c>
      <c r="AA32" s="27">
        <v>3</v>
      </c>
      <c r="AB32" s="26">
        <v>3.2</v>
      </c>
      <c r="AC32" s="27">
        <v>5</v>
      </c>
      <c r="AD32" s="82">
        <v>0.0030847222222222226</v>
      </c>
      <c r="AE32" s="36"/>
      <c r="AF32" s="15">
        <f t="shared" si="6"/>
        <v>12</v>
      </c>
      <c r="AG32" s="59">
        <v>4</v>
      </c>
      <c r="AH32" s="27">
        <v>90</v>
      </c>
      <c r="AI32" s="81" t="s">
        <v>34</v>
      </c>
      <c r="AJ32" s="82">
        <v>0.0020983796296296293</v>
      </c>
      <c r="AK32" s="81" t="s">
        <v>38</v>
      </c>
      <c r="AL32" s="32">
        <f t="shared" si="4"/>
        <v>6</v>
      </c>
      <c r="AM32" s="39" t="s">
        <v>136</v>
      </c>
      <c r="AN32" s="37">
        <v>132</v>
      </c>
      <c r="AO32" s="39" t="s">
        <v>35</v>
      </c>
      <c r="AP32" s="37">
        <v>228</v>
      </c>
      <c r="AQ32" s="39" t="s">
        <v>39</v>
      </c>
      <c r="AR32" s="34" t="s">
        <v>123</v>
      </c>
      <c r="AS32" s="61" t="s">
        <v>35</v>
      </c>
      <c r="AT32" s="15">
        <v>40</v>
      </c>
      <c r="AU32" s="36"/>
      <c r="AV32" s="16">
        <v>104</v>
      </c>
      <c r="AW32" s="61" t="s">
        <v>38</v>
      </c>
      <c r="AX32" s="28"/>
      <c r="AY32" s="28"/>
      <c r="AZ32" s="16">
        <v>294</v>
      </c>
      <c r="BA32" s="77">
        <v>1</v>
      </c>
      <c r="BB32" s="16">
        <v>147</v>
      </c>
      <c r="BC32" s="77">
        <v>4</v>
      </c>
      <c r="BD32" s="16">
        <v>411</v>
      </c>
      <c r="BE32" s="77">
        <v>2</v>
      </c>
      <c r="BF32" s="35">
        <v>12.15</v>
      </c>
      <c r="BG32" s="39" t="s">
        <v>33</v>
      </c>
      <c r="BH32" s="15">
        <v>49</v>
      </c>
      <c r="BI32" s="39" t="s">
        <v>39</v>
      </c>
      <c r="BJ32" s="34">
        <f>J32+S32+U32+W32+AG32+3.5+AO32+AQ32+AS32+AW32+BA32+BC32+BE32+BG32+BI32</f>
        <v>50.5</v>
      </c>
      <c r="BK32" s="16">
        <v>3</v>
      </c>
      <c r="BL32" s="6"/>
    </row>
    <row r="33" ht="15">
      <c r="BK33" s="7"/>
    </row>
    <row r="34" spans="1:63" ht="36" customHeight="1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63" ht="26.25" customHeight="1">
      <c r="A35" s="73" t="s">
        <v>125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</row>
  </sheetData>
  <sheetProtection/>
  <mergeCells count="50">
    <mergeCell ref="BK4:BK5"/>
    <mergeCell ref="A25:BK25"/>
    <mergeCell ref="AH4:AM4"/>
    <mergeCell ref="AL5:AL6"/>
    <mergeCell ref="AM5:AM6"/>
    <mergeCell ref="A4:A6"/>
    <mergeCell ref="Z5:AA5"/>
    <mergeCell ref="C5:D5"/>
    <mergeCell ref="E5:F5"/>
    <mergeCell ref="J5:J6"/>
    <mergeCell ref="AR4:AS5"/>
    <mergeCell ref="B4:B6"/>
    <mergeCell ref="I5:I6"/>
    <mergeCell ref="N5:O5"/>
    <mergeCell ref="K4:S4"/>
    <mergeCell ref="A35:BK35"/>
    <mergeCell ref="AP4:AQ5"/>
    <mergeCell ref="A34:BK34"/>
    <mergeCell ref="AD5:AE5"/>
    <mergeCell ref="AF5:AF6"/>
    <mergeCell ref="AG5:AG6"/>
    <mergeCell ref="G5:H5"/>
    <mergeCell ref="A15:BK15"/>
    <mergeCell ref="A7:BK7"/>
    <mergeCell ref="AT4:AU5"/>
    <mergeCell ref="A1:BK1"/>
    <mergeCell ref="A2:BK2"/>
    <mergeCell ref="A3:J3"/>
    <mergeCell ref="U3:BK3"/>
    <mergeCell ref="X4:AG4"/>
    <mergeCell ref="K5:M5"/>
    <mergeCell ref="C4:J4"/>
    <mergeCell ref="AH5:AI5"/>
    <mergeCell ref="AN4:AO5"/>
    <mergeCell ref="BB4:BC5"/>
    <mergeCell ref="AV4:AW5"/>
    <mergeCell ref="AJ5:AK5"/>
    <mergeCell ref="P5:Q5"/>
    <mergeCell ref="R5:R6"/>
    <mergeCell ref="S5:S6"/>
    <mergeCell ref="AB5:AC5"/>
    <mergeCell ref="T4:U5"/>
    <mergeCell ref="V4:W5"/>
    <mergeCell ref="X5:Y5"/>
    <mergeCell ref="BJ4:BJ5"/>
    <mergeCell ref="AX4:AY5"/>
    <mergeCell ref="BF4:BG5"/>
    <mergeCell ref="BH4:BI5"/>
    <mergeCell ref="AZ4:BA5"/>
    <mergeCell ref="BD4:BE5"/>
  </mergeCells>
  <printOptions/>
  <pageMargins left="0.2755905511811024" right="0.11811023622047245" top="0.22" bottom="0.15748031496062992" header="0.29" footer="0.15748031496062992"/>
  <pageSetup fitToHeight="1" fitToWidth="1" horizontalDpi="180" verticalDpi="18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2:I12"/>
  <sheetViews>
    <sheetView zoomScalePageLayoutView="0" workbookViewId="0" topLeftCell="A4">
      <selection activeCell="B41" sqref="B41:B42"/>
    </sheetView>
  </sheetViews>
  <sheetFormatPr defaultColWidth="9.140625" defaultRowHeight="15"/>
  <sheetData>
    <row r="12" ht="15">
      <c r="I1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   </cp:lastModifiedBy>
  <cp:lastPrinted>2015-04-28T19:22:26Z</cp:lastPrinted>
  <dcterms:created xsi:type="dcterms:W3CDTF">2012-04-20T18:33:24Z</dcterms:created>
  <dcterms:modified xsi:type="dcterms:W3CDTF">2015-04-28T19:22:32Z</dcterms:modified>
  <cp:category/>
  <cp:version/>
  <cp:contentType/>
  <cp:contentStatus/>
</cp:coreProperties>
</file>